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en_skoroszyt" defaultThemeVersion="124226"/>
  <mc:AlternateContent xmlns:mc="http://schemas.openxmlformats.org/markup-compatibility/2006">
    <mc:Choice Requires="x15">
      <x15ac:absPath xmlns:x15ac="http://schemas.microsoft.com/office/spreadsheetml/2010/11/ac" url="\\VMINROLDATA\Wydział Informacji Rynkowej i Statystyki Rolnej$\!!! WYMIANA\2 Wołowina\BIULETYNY\Archiwum 2024\"/>
    </mc:Choice>
  </mc:AlternateContent>
  <xr:revisionPtr revIDLastSave="0" documentId="13_ncr:1_{34004008-44BB-41B8-AE7B-4182E4931D29}"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III_2024" sheetId="82" r:id="rId15"/>
    <sheet name="Eksport_I-III_2024" sheetId="81" r:id="rId16"/>
    <sheet name="Import_I-II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'Import_I-III_2024'!#REF!</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C466"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D465" i="45"/>
  <c r="E465" i="45"/>
  <c r="F465" i="45"/>
  <c r="G465" i="45"/>
  <c r="H465" i="45"/>
  <c r="I465" i="45"/>
  <c r="J465" i="45"/>
  <c r="K465" i="45"/>
  <c r="C465" i="45"/>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<sst xmlns="http://schemas.openxmlformats.org/spreadsheetml/2006/main" count="4724" uniqueCount="539">
  <si>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</si>
  <si>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</si>
  <si>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</si>
  <si>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</si>
  <si>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</si>
  <si>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</si>
  <si>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</si>
  <si>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</si>
  <si>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</si>
  <si>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</si>
  <si>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</si>
  <si>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</si>
  <si>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</si>
  <si>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</si>
  <si>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</si>
  <si>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</si>
  <si>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</si>
  <si>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</si>
  <si>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</si>
  <si>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</si>
  <si>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</si>
  <si>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</si>
  <si>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</si>
  <si>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</si>
  <si>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</si>
  <si>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</si>
  <si>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</si>
  <si>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</si>
  <si>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</si>
  <si>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</si>
  <si>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</si>
  <si>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</si>
  <si>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</si>
  <si>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</si>
  <si>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</si>
  <si>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</si>
  <si>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</si>
  <si>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</si>
  <si>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</si>
  <si>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</si>
  <si>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</si>
  <si>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</si>
  <si>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</si>
  <si>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</si>
  <si>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</si>
  <si>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</si>
  <si>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</si>
  <si>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</si>
  <si>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</si>
  <si>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</si>
  <si>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</si>
  <si>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</si>
  <si>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</si>
  <si>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</si>
  <si>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</si>
  <si>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</si>
  <si>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</si>
  <si>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</si>
  <si>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</si>
  <si>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</si>
  <si>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</si>
  <si>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</si>
  <si>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</si>
  <si>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</si>
  <si>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</si>
  <si>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</si>
  <si>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</si>
  <si>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</si>
  <si>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</si>
  <si>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</si>
  <si>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</si>
  <si>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</si>
  <si>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</si>
  <si>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</si>
  <si>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</si>
  <si>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</si>
  <si>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</si>
  <si>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</si>
  <si>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</si>
  <si>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</si>
  <si>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</si>
  <si>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</si>
  <si>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</si>
  <si>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</si>
  <si>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</si>
  <si>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</si>
  <si>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</si>
  <si>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</si>
  <si>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</si>
  <si>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</si>
  <si>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</si>
  <si>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</si>
  <si>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</si>
  <si>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</si>
  <si>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</si>
  <si>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</si>
  <si>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</si>
  <si>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</si>
  <si>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</si>
  <si>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</si>
  <si>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</si>
  <si>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</si>
  <si>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</si>
  <si>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</si>
  <si>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</si>
  <si>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</si>
  <si>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</si>
  <si>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</si>
  <si>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</si>
  <si>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</si>
  <si>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</si>
  <si>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</si>
  <si>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</si>
  <si>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</si>
  <si>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</si>
  <si>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</si>
  <si>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</si>
  <si>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</si>
  <si>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</si>
  <si>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</si>
  <si>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</si>
  <si>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</si>
  <si>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</si>
  <si>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</si>
  <si>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</si>
  <si>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</si>
  <si>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</si>
  <si>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</si>
  <si>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</si>
  <si>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</si>
  <si>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</si>
  <si>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</si>
  <si>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</si>
  <si>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</si>
  <si>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</si>
  <si>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</si>
  <si>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</si>
  <si>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</si>
  <si>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</si>
  <si>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</si>
  <si>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</si>
  <si>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</si>
  <si>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</si>
  <si>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</si>
  <si>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</si>
  <si>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</si>
  <si>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</si>
  <si>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</si>
  <si>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</si>
  <si>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</si>
  <si>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</si>
  <si>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</si>
  <si>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</si>
  <si>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</si>
  <si>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</si>
  <si>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</si>
  <si>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</si>
  <si>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</si>
  <si>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</si>
  <si>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</si>
  <si>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</si>
  <si>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</si>
  <si>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</si>
  <si>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</si>
  <si>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</si>
  <si>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</si>
  <si>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</si>
  <si>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</si>
  <si>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</si>
  <si>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</si>
  <si>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</si>
  <si>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</si>
  <si>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</si>
  <si>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</si>
  <si>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</si>
  <si>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</si>
  <si>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</si>
  <si>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</si>
  <si>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</si>
  <si>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</si>
  <si>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</si>
  <si>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</si>
  <si>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</si>
  <si>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</si>
  <si>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</si>
  <si>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</si>
  <si>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</si>
  <si>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</si>
  <si>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</si>
  <si>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</si>
  <si>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</si>
  <si>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</si>
  <si>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</si>
  <si>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</si>
  <si>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</si>
  <si>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</si>
  <si>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</si>
  <si>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</si>
  <si>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</si>
  <si>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</si>
  <si>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</si>
  <si>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</si>
  <si>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</si>
  <si>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</si>
  <si>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</si>
  <si>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</si>
  <si>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</si>
  <si>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</si>
  <si>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</si>
  <si>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</si>
  <si>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</si>
  <si>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</si>
  <si>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</si>
  <si>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</si>
  <si>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</si>
  <si>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</si>
  <si>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</si>
  <si>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</si>
  <si>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</si>
  <si>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</si>
  <si>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</si>
  <si>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</si>
  <si>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</si>
  <si>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</si>
  <si>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</si>
  <si>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</si>
  <si>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</si>
  <si>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</si>
  <si>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</si>
  <si>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</si>
  <si>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</si>
  <si>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</si>
  <si>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</si>
  <si>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</si>
  <si>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</si>
  <si>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</si>
  <si>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</si>
  <si>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</si>
  <si>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</si>
  <si>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</si>
  <si>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</si>
  <si>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</si>
  <si>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</si>
  <si>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</si>
  <si>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</si>
  <si>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</si>
  <si>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</si>
  <si>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</si>
  <si>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</si>
  <si>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</si>
  <si>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</si>
  <si>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</si>
  <si>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</si>
  <si>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</si>
  <si>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</si>
  <si>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</si>
  <si>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</si>
  <si>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</si>
  <si>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</si>
  <si>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</si>
  <si>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</si>
  <si>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</si>
  <si>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</si>
  <si>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</si>
  <si>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</si>
  <si>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</si>
  <si>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</si>
  <si>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</si>
  <si>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</si>
  <si>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</si>
  <si>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</si>
  <si>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</si>
  <si>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</si>
  <si>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</si>
  <si>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</si>
  <si>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</si>
  <si>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</si>
  <si>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</si>
  <si>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</si>
  <si>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</si>
  <si>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</si>
  <si>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</si>
  <si>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</si>
  <si>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</si>
  <si>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</si>
  <si>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</si>
  <si>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</si>
  <si>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</si>
  <si>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</si>
  <si>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</si>
  <si>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</si>
  <si>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</si>
  <si>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</si>
  <si>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</si>
  <si>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</si>
  <si>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</si>
  <si>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</si>
  <si>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</si>
  <si>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</si>
  <si>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</si>
  <si>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</si>
  <si>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</si>
  <si>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</si>
  <si>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</si>
  <si>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</si>
  <si>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</si>
  <si>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</si>
  <si>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</si>
  <si>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</si>
  <si>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</si>
  <si>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</si>
  <si>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</si>
  <si>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</si>
  <si>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</si>
  <si>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</si>
  <si>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</si>
  <si>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</si>
  <si>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</si>
  <si>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</si>
  <si>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</si>
  <si>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</si>
  <si>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</si>
  <si>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</si>
  <si>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</si>
  <si>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</si>
  <si>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</si>
  <si>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</si>
  <si>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</si>
  <si>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</si>
  <si>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</si>
  <si>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</si>
  <si>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</si>
  <si>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</si>
  <si>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</si>
  <si>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</si>
  <si>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</si>
  <si>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</si>
  <si>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</si>
  <si>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</si>
  <si>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</si>
  <si>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</si>
  <si>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</si>
  <si>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</si>
  <si>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</si>
  <si>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</si>
  <si>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</si>
  <si>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</si>
  <si>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</si>
  <si>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</si>
  <si>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</si>
  <si>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</si>
  <si>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</si>
  <si>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</si>
  <si>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</si>
  <si>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</si>
  <si>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</si>
  <si>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</si>
  <si>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</si>
  <si>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</si>
  <si>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</si>
  <si>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</si>
  <si>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</si>
  <si>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</si>
  <si>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</si>
  <si>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</si>
  <si>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</si>
  <si>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</si>
  <si>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</si>
  <si>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</si>
  <si>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</si>
  <si>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</si>
  <si>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</si>
  <si>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</si>
  <si>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</si>
  <si>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</si>
  <si>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</si>
  <si>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</si>
  <si>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</si>
  <si>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</si>
  <si>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</si>
  <si>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</si>
  <si>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</si>
  <si>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</si>
  <si>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</si>
  <si>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</si>
  <si>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</si>
  <si>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</si>
  <si>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</si>
  <si>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</si>
  <si>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</si>
  <si>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</si>
  <si>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</si>
  <si>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</si>
  <si>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</si>
  <si>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</si>
  <si>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</si>
  <si>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</si>
  <si>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</si>
  <si>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</si>
  <si>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</si>
  <si>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</si>
  <si>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</si>
  <si>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</si>
  <si>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</si>
  <si>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</si>
  <si>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</si>
  <si>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</si>
  <si>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</si>
  <si>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</si>
  <si>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</si>
  <si>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</si>
  <si>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</si>
  <si>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</si>
  <si>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</si>
  <si>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</si>
  <si>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</si>
  <si>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</si>
  <si>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</si>
  <si>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</si>
  <si>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</si>
  <si>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</si>
  <si>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</si>
  <si>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</si>
  <si>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</si>
  <si>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</si>
  <si>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</si>
  <si>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</si>
  <si>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</si>
  <si>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</si>
  <si>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</si>
  <si>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</si>
  <si>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</si>
  <si>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</si>
  <si>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</si>
  <si>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</si>
  <si>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</si>
  <si>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</si>
  <si>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</si>
  <si>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</si>
  <si>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</si>
  <si>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</si>
  <si>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</si>
  <si>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</si>
  <si>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</si>
  <si>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</si>
  <si>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</si>
  <si>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</si>
  <si>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</si>
  <si>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</si>
  <si>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</si>
  <si>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</si>
  <si>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</si>
  <si>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</si>
  <si>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</si>
  <si>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</si>
  <si>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</si>
  <si>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</si>
  <si>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</si>
  <si>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</si>
  <si>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</si>
  <si>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</si>
  <si>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</si>
  <si>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</si>
  <si>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</si>
  <si>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</si>
  <si>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</si>
  <si>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</si>
  <si>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</si>
  <si>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</si>
  <si>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</si>
  <si>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</si>
  <si>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</si>
  <si>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</si>
  <si>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</si>
  <si>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</si>
  <si>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</si>
  <si>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</si>
  <si>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</si>
  <si>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</si>
  <si>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</si>
  <si>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</si>
  <si>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</si>
  <si>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</si>
  <si>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</si>
  <si>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</si>
  <si>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</si>
  <si>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</si>
  <si>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</si>
  <si>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</si>
  <si>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</si>
  <si>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</si>
  <si>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</si>
  <si>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</si>
  <si>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</si>
  <si>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</si>
  <si>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</si>
  <si>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</si>
  <si>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</si>
  <si>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</si>
  <si>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</si>
  <si>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</si>
  <si>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</si>
  <si>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</si>
  <si>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</si>
  <si>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</si>
  <si>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</si>
  <si>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</si>
  <si>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</si>
  <si>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</si>
  <si>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</si>
  <si>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</si>
  <si>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</si>
  <si>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 - z uwagi na ustawowy wymóg nieidentyfikowalności danych, ceny nie podano</t>
  </si>
  <si>
    <t>* - niewystarczająca liczba danych do prezentacji.</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</si>
  <si>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III 2024 r.</t>
    </r>
    <r>
      <rPr>
        <b/>
        <sz val="14"/>
        <color indexed="8"/>
        <rFont val="Calibri"/>
        <family val="2"/>
        <charset val="238"/>
        <scheme val="minor"/>
      </rPr>
      <t xml:space="preserve"> (dane wstępne)</t>
    </r>
  </si>
  <si>
    <t>OKRES: I -III 2024 r. (wstępne) - ważniejsze państwa</t>
  </si>
  <si>
    <t>I-III 2024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</si>
  <si>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I-III 2024 r. (dane wstępne) </t>
    </r>
    <r>
      <rPr>
        <b/>
        <sz val="11"/>
        <rFont val="Calibri"/>
        <family val="2"/>
        <charset val="238"/>
        <scheme val="minor"/>
      </rPr>
      <t xml:space="preserve">w porównaniu do I-III 2023 r. </t>
    </r>
    <r>
      <rPr>
        <i/>
        <sz val="11"/>
        <rFont val="Calibri"/>
        <family val="2"/>
        <charset val="238"/>
        <scheme val="minor"/>
      </rPr>
      <t>(wg wstępnych danych Min. Finansów).</t>
    </r>
  </si>
  <si>
    <t>I-III 2023 r.</t>
  </si>
  <si>
    <t>zm. w stos. do  I-III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</si>
  <si>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I-III 2024 r.</t>
    </r>
    <r>
      <rPr>
        <b/>
        <sz val="14"/>
        <color indexed="8"/>
        <rFont val="Calibri"/>
        <family val="2"/>
        <charset val="238"/>
        <scheme val="minor"/>
      </rPr>
      <t xml:space="preserve"> (dane wstępne)</t>
    </r>
  </si>
  <si>
    <t>OKRES: I-III 2024 r. (wstępne) - ważniejsze państwa</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</si>
  <si>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I-III 2024 r. (dane wstępne)  </t>
    </r>
    <r>
      <rPr>
        <b/>
        <sz val="11"/>
        <rFont val="Calibri"/>
        <family val="2"/>
        <charset val="238"/>
        <scheme val="minor"/>
      </rPr>
      <t>w porównaniu do I-III 2023 r.  (</t>
    </r>
    <r>
      <rPr>
        <i/>
        <sz val="11"/>
        <rFont val="Calibri"/>
        <family val="2"/>
        <charset val="238"/>
        <scheme val="minor"/>
      </rPr>
      <t>wg wstępnych danych Min. Finansów</t>
    </r>
    <r>
      <rPr>
        <b/>
        <sz val="11"/>
        <rFont val="Calibri"/>
        <family val="2"/>
        <charset val="238"/>
        <scheme val="minor"/>
      </rPr>
      <t>).</t>
    </r>
  </si>
  <si>
    <t>I-III  2024 r. (wstępne)</t>
  </si>
  <si>
    <t>zm. w stos. do I-III 2023 r. (%)</t>
  </si>
  <si>
    <t>17.05.2024</t>
  </si>
  <si>
    <t>Prices not received : EL, LU</t>
  </si>
  <si>
    <t>Week 19</t>
  </si>
  <si>
    <t>NR 22/2024</t>
  </si>
  <si>
    <t>10 czerwca  2024r.</t>
  </si>
  <si>
    <t>27.05 - 02.06.2024 r.</t>
  </si>
  <si>
    <r>
      <t>Tablica 9. Średnie ceny zakupu mięsa wołowego płacone przez podmioty handlu detalicznego w okresie:</t>
    </r>
    <r>
      <rPr>
        <b/>
        <sz val="16"/>
        <color rgb="FF0000FF"/>
        <rFont val="Calibri"/>
        <family val="2"/>
        <charset val="238"/>
        <scheme val="minor"/>
      </rPr>
      <t xml:space="preserve"> 27.05-02.06.2024 r.</t>
    </r>
  </si>
  <si>
    <t>26.05.2024</t>
  </si>
  <si>
    <r>
      <t xml:space="preserve">Tablica 6. Średnie ceny sprzedaży netto (bez VAT) elementów mięsa wołowego (kraj) wg makroregionów: </t>
    </r>
    <r>
      <rPr>
        <b/>
        <sz val="14"/>
        <color rgb="FF0000FF"/>
        <rFont val="Calibri"/>
        <family val="2"/>
        <charset val="238"/>
        <scheme val="minor"/>
      </rPr>
      <t>27.05 - 02.06.2024 r.</t>
    </r>
  </si>
  <si>
    <r>
      <t>Tablica 5. Średnie ceny sprzedaży netto (bez VAT) ćwierci wołowych (zagranica):</t>
    </r>
    <r>
      <rPr>
        <b/>
        <sz val="12"/>
        <color rgb="FF0000FF"/>
        <rFont val="Calibri"/>
        <family val="2"/>
        <charset val="238"/>
        <scheme val="minor"/>
      </rPr>
      <t xml:space="preserve">  27.05-02.06.2024 r.</t>
    </r>
  </si>
  <si>
    <r>
      <t>Tablica 7. Średnie ceny sprzedaży netto (bez VAT) elementów mięsa wołowego (zagranica):</t>
    </r>
    <r>
      <rPr>
        <b/>
        <sz val="12"/>
        <color rgb="FF0000FF"/>
        <rFont val="Calibri"/>
        <family val="2"/>
        <charset val="238"/>
        <scheme val="minor"/>
      </rPr>
      <t xml:space="preserve"> 27.05-02.06.2024 r.</t>
    </r>
  </si>
  <si>
    <t>27.05.2024 - 02.06.2024</t>
  </si>
  <si>
    <t>02.06.2024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</si>
  <si>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- 11 771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</si>
</sst>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
      <b/>
      <i/>
      <sz val="12"/>
      <color indexed="8"/>
      <name val="Calibri"/>
      <family val="2"/>
      <charset val="238"/>
      <scheme val="minor"/>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401">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3" fontId="174" fillId="0" borderId="12" xfId="0" applyNumberFormat="1" applyFont="1" applyBorder="1"/>
    <xf numFmtId="3" fontId="174" fillId="0" borderId="46" xfId="0" applyNumberFormat="1"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14" fontId="174" fillId="0" borderId="15" xfId="0" applyNumberFormat="1" applyFont="1" applyBorder="1" applyAlignment="1">
      <alignment horizontal="center" vertical="center" wrapText="1"/>
    </xf>
    <xf numFmtId="0" fontId="187" fillId="0" borderId="28" xfId="0" applyFont="1" applyBorder="1" applyAlignment="1">
      <alignment horizontal="center" vertical="center" wrapText="1"/>
    </xf>
    <xf numFmtId="49" fontId="174" fillId="0" borderId="31" xfId="0" applyNumberFormat="1" applyFont="1" applyBorder="1" applyAlignment="1">
      <alignment horizontal="centerContinuous" vertical="center"/>
    </xf>
    <xf numFmtId="49" fontId="173" fillId="0" borderId="82" xfId="0" applyNumberFormat="1" applyFont="1" applyBorder="1" applyAlignment="1">
      <alignment horizontal="centerContinuous" vertical="center" wrapText="1"/>
    </xf>
    <xf numFmtId="49" fontId="202" fillId="0" borderId="82" xfId="0" applyNumberFormat="1" applyFont="1" applyBorder="1" applyAlignment="1">
      <alignment horizontal="centerContinuous" vertical="center" wrapText="1"/>
    </xf>
    <xf numFmtId="49" fontId="173" fillId="0" borderId="19" xfId="0" applyNumberFormat="1" applyFont="1" applyBorder="1" applyAlignment="1">
      <alignment horizontal="centerContinuous" vertical="center" wrapText="1"/>
    </xf>
    <xf numFmtId="49" fontId="202" fillId="0" borderId="19" xfId="0" applyNumberFormat="1" applyFont="1" applyBorder="1" applyAlignment="1">
      <alignment horizontal="centerContinuous" vertical="center" wrapText="1"/>
    </xf>
    <xf numFmtId="49" fontId="202" fillId="0" borderId="7" xfId="0" applyNumberFormat="1" applyFont="1" applyBorder="1" applyAlignment="1">
      <alignment horizontal="centerContinuous" vertical="center" wrapText="1"/>
    </xf>
    <xf numFmtId="165" fontId="187" fillId="4" borderId="29" xfId="0" applyNumberFormat="1" applyFont="1" applyFill="1" applyBorder="1"/>
    <xf numFmtId="2" fontId="174" fillId="0" borderId="46" xfId="0" applyNumberFormat="1" applyFont="1" applyBorder="1"/>
    <xf numFmtId="2" fontId="174" fillId="0" borderId="21" xfId="0" applyNumberFormat="1" applyFont="1" applyBorder="1"/>
    <xf numFmtId="165" fontId="187" fillId="0" borderId="21" xfId="0" quotePrefix="1" applyNumberFormat="1" applyFont="1" applyBorder="1" applyAlignment="1">
      <alignment horizontal="center"/>
    </xf>
    <xf numFmtId="165" fontId="187" fillId="0" borderId="29" xfId="0" applyNumberFormat="1" applyFont="1" applyBorder="1"/>
    <xf numFmtId="165" fontId="202" fillId="4" borderId="29" xfId="0" applyNumberFormat="1" applyFont="1" applyFill="1" applyBorder="1"/>
    <xf numFmtId="2" fontId="173" fillId="0" borderId="46" xfId="0" applyNumberFormat="1" applyFont="1" applyBorder="1"/>
    <xf numFmtId="165" fontId="202" fillId="0" borderId="21" xfId="0" applyNumberFormat="1" applyFont="1" applyBorder="1"/>
    <xf numFmtId="0" fontId="173" fillId="0" borderId="22" xfId="0" applyFont="1" applyBorder="1" applyAlignment="1">
      <alignment wrapText="1"/>
    </xf>
    <xf numFmtId="165" fontId="202" fillId="4" borderId="30" xfId="0" applyNumberFormat="1" applyFont="1" applyFill="1" applyBorder="1"/>
    <xf numFmtId="2" fontId="173" fillId="0" borderId="51" xfId="0" applyNumberFormat="1" applyFont="1" applyBorder="1"/>
    <xf numFmtId="165" fontId="202" fillId="0" borderId="23" xfId="0" applyNumberFormat="1" applyFont="1" applyBorder="1"/>
    <xf numFmtId="165" fontId="187" fillId="4" borderId="28" xfId="0" applyNumberFormat="1" applyFont="1" applyFill="1" applyBorder="1"/>
    <xf numFmtId="2" fontId="174" fillId="0" borderId="12" xfId="0" applyNumberFormat="1" applyFont="1" applyBorder="1"/>
    <xf numFmtId="2" fontId="174" fillId="0" borderId="15" xfId="0" applyNumberFormat="1" applyFont="1" applyBorder="1"/>
    <xf numFmtId="165" fontId="187" fillId="0" borderId="15" xfId="0" quotePrefix="1" applyNumberFormat="1" applyFont="1" applyBorder="1" applyAlignment="1">
      <alignment horizontal="center"/>
    </xf>
    <xf numFmtId="165" fontId="187" fillId="0" borderId="28" xfId="0" applyNumberFormat="1" applyFont="1" applyBorder="1"/>
    <xf numFmtId="0" fontId="173" fillId="0" borderId="20" xfId="0" applyFont="1" applyBorder="1" applyAlignment="1">
      <alignment wrapText="1"/>
    </xf>
    <xf numFmtId="167" fontId="173" fillId="0" borderId="82" xfId="0" applyNumberFormat="1" applyFont="1" applyBorder="1" applyAlignment="1">
      <alignment horizontal="centerContinuous" vertical="center" wrapText="1"/>
    </xf>
    <xf numFmtId="2" fontId="202" fillId="0" borderId="82" xfId="0" applyNumberFormat="1" applyFont="1" applyBorder="1" applyAlignment="1">
      <alignment horizontal="centerContinuous" vertical="center" wrapText="1"/>
    </xf>
    <xf numFmtId="2" fontId="173" fillId="0" borderId="19" xfId="0" applyNumberFormat="1" applyFont="1" applyBorder="1" applyAlignment="1">
      <alignment horizontal="centerContinuous" vertical="center" wrapText="1"/>
    </xf>
    <xf numFmtId="165" fontId="202" fillId="0" borderId="19" xfId="0" applyNumberFormat="1" applyFont="1" applyBorder="1" applyAlignment="1">
      <alignment horizontal="centerContinuous" vertical="center" wrapText="1"/>
    </xf>
    <xf numFmtId="165" fontId="202" fillId="0" borderId="7" xfId="0" applyNumberFormat="1" applyFont="1" applyBorder="1" applyAlignment="1">
      <alignment horizontal="centerContinuous" vertical="center" wrapText="1"/>
    </xf>
    <xf numFmtId="167" fontId="174" fillId="0" borderId="46" xfId="0" applyNumberFormat="1" applyFont="1" applyBorder="1"/>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51"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51" xfId="0" applyNumberFormat="1" applyFont="1" applyFill="1" applyBorder="1" applyAlignment="1">
      <alignment horizontal="center"/>
    </xf>
    <xf numFmtId="165" fontId="188" fillId="59" borderId="30" xfId="0" quotePrefix="1" applyNumberFormat="1" applyFont="1" applyFill="1" applyBorder="1" applyAlignment="1">
      <alignment horizontal="center"/>
    </xf>
    <xf numFmtId="165" fontId="202" fillId="59" borderId="29" xfId="0" applyNumberFormat="1" applyFont="1" applyFill="1" applyBorder="1" applyAlignment="1">
      <alignment horizontal="center" vertic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165" fontId="202" fillId="4" borderId="29" xfId="0" quotePrefix="1" applyNumberFormat="1" applyFont="1" applyFill="1" applyBorder="1"/>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165" fontId="187" fillId="4" borderId="29" xfId="0" quotePrefix="1" applyNumberFormat="1" applyFont="1" applyFill="1" applyBorder="1"/>
    <xf numFmtId="165" fontId="187" fillId="4" borderId="28" xfId="0" quotePrefix="1" applyNumberFormat="1" applyFont="1" applyFill="1" applyBorder="1"/>
    <xf numFmtId="165" fontId="187" fillId="0" borderId="29" xfId="0" quotePrefix="1" applyNumberFormat="1" applyFont="1" applyBorder="1"/>
    <xf numFmtId="165" fontId="202" fillId="0" borderId="30" xfId="0" quotePrefix="1" applyNumberFormat="1" applyFont="1" applyBorder="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158" fillId="0" borderId="5" xfId="188" applyFont="1" applyBorder="1"/>
    <xf numFmtId="3" fontId="158" fillId="0" borderId="44" xfId="188" applyNumberFormat="1" applyFont="1" applyBorder="1"/>
    <xf numFmtId="2" fontId="159" fillId="0" borderId="45" xfId="188" applyNumberFormat="1" applyFont="1" applyBorder="1"/>
    <xf numFmtId="0" fontId="156" fillId="0" borderId="65" xfId="188" applyFont="1" applyBorder="1"/>
    <xf numFmtId="0" fontId="0" fillId="0" borderId="0" xfId="0" applyAlignment="1">
      <alignment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9" fillId="0" borderId="0" xfId="0" applyFont="1" applyAlignment="1">
      <alignment vertical="center"/>
    </xf>
    <xf numFmtId="0" fontId="250" fillId="0" borderId="0" xfId="0" applyFont="1" applyAlignment="1">
      <alignment vertical="center"/>
    </xf>
    <xf numFmtId="0" fontId="251" fillId="0" borderId="0" xfId="0" applyFont="1" applyAlignment="1">
      <alignment vertical="center"/>
    </xf>
    <xf numFmtId="0" fontId="252" fillId="0" borderId="0" xfId="0" quotePrefix="1" applyFont="1" applyAlignment="1">
      <alignment vertical="center"/>
    </xf>
    <xf numFmtId="0" fontId="253" fillId="0" borderId="2" xfId="0" applyFont="1" applyBorder="1" applyAlignment="1">
      <alignment horizontal="centerContinuous"/>
    </xf>
    <xf numFmtId="0" fontId="254" fillId="0" borderId="3" xfId="0" applyFont="1" applyBorder="1" applyAlignment="1">
      <alignment horizontal="centerContinuous"/>
    </xf>
    <xf numFmtId="0" fontId="254" fillId="0" borderId="4" xfId="0" applyFont="1" applyBorder="1" applyAlignment="1">
      <alignment horizontal="centerContinuous"/>
    </xf>
    <xf numFmtId="0" fontId="255" fillId="0" borderId="5" xfId="0" applyFont="1" applyBorder="1" applyAlignment="1">
      <alignment horizontal="center" vertical="center" wrapText="1"/>
    </xf>
    <xf numFmtId="0" fontId="255" fillId="0" borderId="1" xfId="0" applyFont="1" applyBorder="1" applyAlignment="1">
      <alignment horizontal="centerContinuous" vertical="center"/>
    </xf>
    <xf numFmtId="0" fontId="256" fillId="0" borderId="10" xfId="0" applyFont="1" applyBorder="1" applyAlignment="1">
      <alignment horizontal="center" vertical="center" wrapText="1"/>
    </xf>
    <xf numFmtId="0" fontId="256" fillId="0" borderId="11" xfId="0" applyFont="1" applyBorder="1" applyAlignment="1">
      <alignment horizontal="center" vertical="center" wrapText="1"/>
    </xf>
    <xf numFmtId="0" fontId="255" fillId="0" borderId="12" xfId="0" applyFont="1" applyBorder="1" applyAlignment="1">
      <alignment horizontal="centerContinuous" vertical="center"/>
    </xf>
    <xf numFmtId="0" fontId="255" fillId="2" borderId="52" xfId="0" applyFont="1" applyFill="1" applyBorder="1" applyAlignment="1">
      <alignment horizontal="centerContinuous" vertical="center"/>
    </xf>
    <xf numFmtId="0" fontId="255" fillId="2" borderId="12" xfId="0" applyFont="1" applyFill="1" applyBorder="1" applyAlignment="1">
      <alignment horizontal="centerContinuous" vertical="center"/>
    </xf>
    <xf numFmtId="0" fontId="256" fillId="0" borderId="14" xfId="0" applyFont="1" applyBorder="1" applyAlignment="1">
      <alignment horizontal="center" vertical="center"/>
    </xf>
    <xf numFmtId="0" fontId="256" fillId="0" borderId="15" xfId="0" applyFont="1" applyBorder="1" applyAlignment="1">
      <alignment horizontal="center" vertical="center"/>
    </xf>
    <xf numFmtId="14" fontId="255" fillId="0" borderId="46" xfId="0" applyNumberFormat="1" applyFont="1" applyBorder="1" applyAlignment="1">
      <alignment horizontal="center" vertical="center" wrapText="1"/>
    </xf>
    <xf numFmtId="14" fontId="255" fillId="0" borderId="47" xfId="0" applyNumberFormat="1" applyFont="1" applyBorder="1" applyAlignment="1">
      <alignment horizontal="center" vertical="center" wrapText="1"/>
    </xf>
    <xf numFmtId="14" fontId="255" fillId="2" borderId="51" xfId="0" applyNumberFormat="1" applyFont="1" applyFill="1" applyBorder="1" applyAlignment="1">
      <alignment horizontal="center" vertical="center" wrapText="1"/>
    </xf>
    <xf numFmtId="14" fontId="255" fillId="2" borderId="21" xfId="0" applyNumberFormat="1" applyFont="1" applyFill="1" applyBorder="1" applyAlignment="1">
      <alignment horizontal="center" vertical="center" wrapText="1"/>
    </xf>
    <xf numFmtId="0" fontId="257" fillId="0" borderId="16" xfId="0" applyFont="1" applyBorder="1"/>
    <xf numFmtId="0" fontId="257" fillId="0" borderId="17" xfId="0" applyFont="1" applyBorder="1" applyAlignment="1">
      <alignment horizontal="center"/>
    </xf>
    <xf numFmtId="3" fontId="255" fillId="0" borderId="55" xfId="0" applyNumberFormat="1" applyFont="1" applyBorder="1"/>
    <xf numFmtId="3" fontId="255" fillId="2" borderId="43" xfId="0" applyNumberFormat="1" applyFont="1" applyFill="1" applyBorder="1"/>
    <xf numFmtId="3" fontId="255" fillId="2" borderId="55" xfId="0" applyNumberFormat="1" applyFont="1" applyFill="1" applyBorder="1"/>
    <xf numFmtId="0" fontId="216" fillId="0" borderId="18" xfId="0" applyFont="1" applyBorder="1"/>
    <xf numFmtId="0" fontId="216" fillId="0" borderId="19" xfId="0" applyFont="1" applyBorder="1" applyAlignment="1">
      <alignment horizontal="center"/>
    </xf>
    <xf numFmtId="3" fontId="258" fillId="0" borderId="1" xfId="0" applyNumberFormat="1" applyFont="1" applyBorder="1"/>
    <xf numFmtId="3" fontId="258" fillId="2" borderId="1" xfId="0" applyNumberFormat="1" applyFont="1" applyFill="1" applyBorder="1"/>
    <xf numFmtId="0" fontId="216" fillId="0" borderId="14" xfId="0" applyFont="1" applyBorder="1"/>
    <xf numFmtId="0" fontId="216" fillId="0" borderId="15" xfId="0" applyFont="1" applyBorder="1" applyAlignment="1">
      <alignment horizontal="center"/>
    </xf>
    <xf numFmtId="3" fontId="258" fillId="0" borderId="12" xfId="0" applyNumberFormat="1" applyFont="1" applyBorder="1"/>
    <xf numFmtId="3" fontId="258" fillId="2" borderId="12" xfId="0" applyNumberFormat="1" applyFont="1" applyFill="1" applyBorder="1"/>
    <xf numFmtId="0" fontId="216" fillId="0" borderId="20" xfId="0" applyFont="1" applyBorder="1"/>
    <xf numFmtId="0" fontId="216" fillId="0" borderId="21" xfId="0" applyFont="1" applyBorder="1" applyAlignment="1">
      <alignment horizontal="center"/>
    </xf>
    <xf numFmtId="3" fontId="258" fillId="0" borderId="46" xfId="0" applyNumberFormat="1" applyFont="1" applyBorder="1"/>
    <xf numFmtId="3" fontId="258" fillId="2" borderId="46" xfId="0" applyNumberFormat="1" applyFont="1" applyFill="1" applyBorder="1"/>
    <xf numFmtId="0" fontId="216" fillId="0" borderId="22" xfId="0" applyFont="1" applyBorder="1"/>
    <xf numFmtId="0" fontId="216" fillId="0" borderId="23" xfId="0" applyFont="1" applyBorder="1" applyAlignment="1">
      <alignment horizontal="center"/>
    </xf>
    <xf numFmtId="3" fontId="258" fillId="0" borderId="51" xfId="0" applyNumberFormat="1" applyFont="1" applyBorder="1"/>
    <xf numFmtId="3" fontId="258" fillId="2" borderId="51" xfId="0" applyNumberFormat="1" applyFont="1" applyFill="1" applyBorder="1"/>
    <xf numFmtId="0" fontId="257" fillId="0" borderId="14" xfId="0" applyFont="1" applyBorder="1"/>
    <xf numFmtId="0" fontId="257" fillId="0" borderId="15" xfId="0" applyFont="1" applyBorder="1"/>
    <xf numFmtId="3" fontId="255" fillId="0" borderId="12" xfId="0" applyNumberFormat="1" applyFont="1" applyBorder="1"/>
    <xf numFmtId="3" fontId="255" fillId="2" borderId="12" xfId="0" applyNumberFormat="1" applyFont="1" applyFill="1" applyBorder="1"/>
    <xf numFmtId="0" fontId="216" fillId="0" borderId="21" xfId="0" applyFont="1" applyBorder="1"/>
    <xf numFmtId="0" fontId="257" fillId="0" borderId="21" xfId="0" applyFont="1" applyBorder="1"/>
    <xf numFmtId="3" fontId="255" fillId="0" borderId="46" xfId="0" applyNumberFormat="1" applyFont="1" applyBorder="1"/>
    <xf numFmtId="3" fontId="255" fillId="2" borderId="46" xfId="0" applyNumberFormat="1" applyFont="1" applyFill="1" applyBorder="1"/>
    <xf numFmtId="0" fontId="216" fillId="0" borderId="10" xfId="0" applyFont="1" applyBorder="1"/>
    <xf numFmtId="0" fontId="216" fillId="0" borderId="24" xfId="0" applyFont="1" applyBorder="1"/>
    <xf numFmtId="3" fontId="258" fillId="0" borderId="48" xfId="0" applyNumberFormat="1" applyFont="1" applyBorder="1"/>
    <xf numFmtId="3" fontId="258" fillId="2" borderId="48" xfId="0" applyNumberFormat="1" applyFont="1" applyFill="1" applyBorder="1"/>
    <xf numFmtId="0" fontId="216" fillId="0" borderId="11" xfId="0" applyFont="1" applyBorder="1"/>
    <xf numFmtId="3" fontId="258" fillId="0" borderId="52" xfId="0" applyNumberFormat="1" applyFont="1" applyBorder="1"/>
    <xf numFmtId="3" fontId="258" fillId="2" borderId="52" xfId="0" applyNumberFormat="1" applyFont="1" applyFill="1" applyBorder="1"/>
    <xf numFmtId="0" fontId="257" fillId="0" borderId="20" xfId="0" applyFont="1" applyBorder="1"/>
    <xf numFmtId="0" fontId="216" fillId="0" borderId="25" xfId="0" applyFont="1" applyBorder="1"/>
    <xf numFmtId="3" fontId="259" fillId="0" borderId="46" xfId="0" applyNumberFormat="1" applyFont="1" applyBorder="1"/>
    <xf numFmtId="3" fontId="259" fillId="2" borderId="46" xfId="0" applyNumberFormat="1" applyFont="1" applyFill="1" applyBorder="1"/>
    <xf numFmtId="0" fontId="216" fillId="0" borderId="26" xfId="0" applyFont="1" applyBorder="1"/>
    <xf numFmtId="0" fontId="216" fillId="0" borderId="23" xfId="0" applyFont="1" applyBorder="1"/>
    <xf numFmtId="0" fontId="258" fillId="0" borderId="0" xfId="0" applyFont="1"/>
    <xf numFmtId="4" fontId="258" fillId="0" borderId="0" xfId="0" applyNumberFormat="1" applyFont="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60" fillId="0" borderId="0" xfId="0" applyFont="1" applyAlignment="1">
      <alignment vertical="center"/>
    </xf>
    <xf numFmtId="165" fontId="72" fillId="0" borderId="41" xfId="51" applyNumberFormat="1" applyFont="1" applyBorder="1"/>
    <xf numFmtId="165" fontId="72" fillId="0" borderId="42" xfId="51" applyNumberFormat="1" applyFont="1" applyBorder="1"/>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3" fontId="156" fillId="0" borderId="16" xfId="188" applyNumberFormat="1" applyFont="1" applyBorder="1"/>
    <xf numFmtId="3" fontId="0" fillId="0" borderId="0" xfId="0" applyNumberFormat="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61" fillId="0" borderId="23" xfId="0" applyFont="1" applyBorder="1" applyAlignment="1">
      <alignment horizontal="center" vertical="center" wrapText="1"/>
    </xf>
    <xf numFmtId="0" fontId="261"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0" fontId="255" fillId="0" borderId="6" xfId="0" applyFont="1" applyBorder="1" applyAlignment="1">
      <alignment horizontal="center" vertical="center" wrapText="1"/>
    </xf>
    <xf numFmtId="0" fontId="5" fillId="0" borderId="11" xfId="188" applyBorder="1"/>
    <xf numFmtId="0" fontId="19" fillId="0" borderId="0" xfId="188" applyFont="1"/>
    <xf numFmtId="0" fontId="5" fillId="0" borderId="21" xfId="188" applyBorder="1" applyAlignment="1">
      <alignment horizontal="center"/>
    </xf>
    <xf numFmtId="170" fontId="5" fillId="0" borderId="11" xfId="188" applyNumberFormat="1" applyBorder="1" applyAlignment="1">
      <alignment horizontal="right"/>
    </xf>
    <xf numFmtId="0" fontId="10" fillId="0" borderId="0" xfId="188" applyFont="1" applyAlignment="1">
      <alignment horizontal="center"/>
    </xf>
    <xf numFmtId="170" fontId="5" fillId="0" borderId="52" xfId="188" applyNumberFormat="1" applyBorder="1" applyAlignment="1">
      <alignment horizontal="right"/>
    </xf>
    <xf numFmtId="170" fontId="19" fillId="4" borderId="46" xfId="188" applyNumberFormat="1" applyFont="1" applyFill="1" applyBorder="1" applyAlignment="1">
      <alignment horizontal="right"/>
    </xf>
    <xf numFmtId="170" fontId="5" fillId="0" borderId="15" xfId="188" applyNumberFormat="1" applyBorder="1" applyAlignment="1">
      <alignment horizontal="right"/>
    </xf>
    <xf numFmtId="0" fontId="19" fillId="4" borderId="93" xfId="188" applyFont="1" applyFill="1" applyBorder="1" applyAlignment="1">
      <alignment horizontal="left"/>
    </xf>
    <xf numFmtId="170" fontId="5" fillId="0" borderId="11" xfId="188" applyNumberFormat="1" applyBorder="1"/>
    <xf numFmtId="170" fontId="5" fillId="0" borderId="52" xfId="188" applyNumberFormat="1" applyBorder="1"/>
    <xf numFmtId="170" fontId="19" fillId="4" borderId="46" xfId="188" applyNumberFormat="1" applyFont="1" applyFill="1" applyBorder="1"/>
    <xf numFmtId="170" fontId="19" fillId="0" borderId="0" xfId="188" applyNumberFormat="1" applyFont="1"/>
    <xf numFmtId="0" fontId="5" fillId="0" borderId="21" xfId="188" applyBorder="1"/>
    <xf numFmtId="0" fontId="5" fillId="0" borderId="46" xfId="188" applyBorder="1"/>
    <xf numFmtId="170" fontId="5" fillId="0" borderId="0" xfId="188" applyNumberFormat="1"/>
    <xf numFmtId="170" fontId="5" fillId="0" borderId="49" xfId="188" applyNumberFormat="1" applyBorder="1"/>
    <xf numFmtId="0" fontId="5" fillId="0" borderId="11" xfId="188" applyBorder="1" applyAlignment="1">
      <alignment horizontal="center"/>
    </xf>
    <xf numFmtId="0" fontId="5" fillId="0" borderId="11" xfId="188" applyBorder="1" applyAlignment="1">
      <alignment horizontal="left"/>
    </xf>
    <xf numFmtId="0" fontId="25"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22" fillId="62" borderId="0" xfId="96" applyFont="1" applyFill="1" applyAlignment="1">
      <alignment horizontal="center" vertical="center"/>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2" fontId="113" fillId="59" borderId="0" xfId="96" applyNumberFormat="1" applyFont="1" applyFill="1" applyAlignment="1" applyProtection="1">
      <alignment horizontal="center" vertical="center"/>
      <protection locked="0"/>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69" fontId="109" fillId="59" borderId="0" xfId="96" applyNumberFormat="1" applyFont="1" applyFill="1" applyAlignment="1">
      <alignment horizontal="center" vertical="center"/>
    </xf>
    <xf numFmtId="0" fontId="113" fillId="62" borderId="0" xfId="96" applyFont="1" applyFill="1" applyAlignment="1" applyProtection="1">
      <alignment horizontal="center" vertical="center"/>
      <protection locked="0"/>
    </xf>
    <xf numFmtId="0" fontId="109" fillId="62" borderId="0" xfId="96" applyFont="1" applyFill="1" applyAlignment="1">
      <alignment horizontal="center" vertical="center"/>
    </xf>
    <xf numFmtId="0" fontId="113" fillId="62" borderId="0" xfId="96" applyFont="1" applyFill="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2" fontId="113" fillId="62" borderId="99" xfId="96" applyNumberFormat="1" applyFont="1" applyFill="1" applyBorder="1" applyAlignment="1">
      <alignment horizontal="center" vertical="center"/>
    </xf>
    <xf numFmtId="0" fontId="109" fillId="59" borderId="0" xfId="96" applyFont="1" applyFill="1"/>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0" fontId="255" fillId="0" borderId="7" xfId="0" applyFont="1" applyBorder="1" applyAlignment="1">
      <alignment horizontal="centerContinuous" vertical="center" wrapText="1"/>
    </xf>
    <xf numFmtId="0" fontId="255" fillId="0" borderId="8" xfId="0" applyFont="1" applyBorder="1" applyAlignment="1">
      <alignment horizontal="centerContinuous" vertical="center"/>
    </xf>
    <xf numFmtId="0" fontId="255" fillId="0" borderId="8" xfId="0" applyFont="1" applyBorder="1" applyAlignment="1">
      <alignment horizontal="centerContinuous" vertical="center" wrapText="1"/>
    </xf>
    <xf numFmtId="0" fontId="255" fillId="0" borderId="9" xfId="0" applyFont="1" applyBorder="1" applyAlignment="1">
      <alignment horizontal="centerContinuous" vertical="center" wrapText="1"/>
    </xf>
    <xf numFmtId="0" fontId="255" fillId="0" borderId="0" xfId="0" applyFont="1" applyAlignment="1">
      <alignment horizontal="center" vertical="center" wrapText="1"/>
    </xf>
    <xf numFmtId="0" fontId="255" fillId="0" borderId="52" xfId="0" applyFont="1" applyBorder="1" applyAlignment="1">
      <alignment horizontal="centerContinuous" vertical="center"/>
    </xf>
    <xf numFmtId="0" fontId="255" fillId="0" borderId="54" xfId="0" applyFont="1" applyBorder="1" applyAlignment="1">
      <alignment horizontal="centerContinuous" vertical="center" wrapText="1"/>
    </xf>
    <xf numFmtId="0" fontId="255" fillId="0" borderId="13" xfId="0" applyFont="1" applyBorder="1" applyAlignment="1">
      <alignment horizontal="centerContinuous" vertical="center" wrapText="1"/>
    </xf>
    <xf numFmtId="0" fontId="255" fillId="0" borderId="13" xfId="0" applyFont="1" applyBorder="1" applyAlignment="1">
      <alignment horizontal="center" vertical="center" wrapText="1"/>
    </xf>
    <xf numFmtId="0" fontId="255" fillId="0" borderId="53" xfId="0" applyFont="1" applyBorder="1" applyAlignment="1">
      <alignment horizontal="center" vertical="center" wrapText="1"/>
    </xf>
    <xf numFmtId="0" fontId="255" fillId="0" borderId="12" xfId="0" applyFont="1" applyBorder="1" applyAlignment="1">
      <alignment horizontal="center" vertical="center" wrapText="1"/>
    </xf>
    <xf numFmtId="14" fontId="255" fillId="0" borderId="12" xfId="0" applyNumberFormat="1" applyFont="1" applyBorder="1" applyAlignment="1">
      <alignment horizontal="center" vertical="center" wrapText="1"/>
    </xf>
    <xf numFmtId="14" fontId="255" fillId="0" borderId="29" xfId="0" applyNumberFormat="1" applyFont="1" applyBorder="1" applyAlignment="1">
      <alignment horizontal="center" vertical="center" wrapText="1"/>
    </xf>
    <xf numFmtId="2" fontId="255" fillId="0" borderId="4" xfId="0" applyNumberFormat="1" applyFont="1" applyBorder="1"/>
    <xf numFmtId="165" fontId="255" fillId="0" borderId="56" xfId="0" applyNumberFormat="1" applyFont="1" applyBorder="1"/>
    <xf numFmtId="165" fontId="255" fillId="0" borderId="3" xfId="0" applyNumberFormat="1" applyFont="1" applyBorder="1"/>
    <xf numFmtId="165" fontId="255" fillId="0" borderId="27" xfId="0" applyNumberFormat="1" applyFont="1" applyBorder="1"/>
    <xf numFmtId="0" fontId="257" fillId="0" borderId="2" xfId="0" applyFont="1" applyBorder="1"/>
    <xf numFmtId="0" fontId="257" fillId="0" borderId="3" xfId="0" applyFont="1" applyBorder="1" applyAlignment="1">
      <alignment horizontal="center"/>
    </xf>
    <xf numFmtId="3" fontId="255" fillId="0" borderId="3" xfId="0" applyNumberFormat="1" applyFont="1" applyBorder="1"/>
    <xf numFmtId="2" fontId="255" fillId="0" borderId="3" xfId="0" applyNumberFormat="1" applyFont="1" applyBorder="1"/>
    <xf numFmtId="165" fontId="255" fillId="0" borderId="4" xfId="0" applyNumberFormat="1" applyFont="1" applyBorder="1"/>
    <xf numFmtId="2" fontId="258" fillId="0" borderId="35" xfId="0" applyNumberFormat="1" applyFont="1" applyBorder="1"/>
    <xf numFmtId="165" fontId="258" fillId="0" borderId="57" xfId="0" applyNumberFormat="1" applyFont="1" applyBorder="1"/>
    <xf numFmtId="165" fontId="258" fillId="0" borderId="7" xfId="0" applyNumberFormat="1" applyFont="1" applyBorder="1"/>
    <xf numFmtId="2" fontId="258" fillId="0" borderId="13" xfId="0" applyNumberFormat="1" applyFont="1" applyBorder="1"/>
    <xf numFmtId="165" fontId="258" fillId="0" borderId="53" xfId="0" applyNumberFormat="1" applyFont="1" applyBorder="1"/>
    <xf numFmtId="165" fontId="258" fillId="0" borderId="28" xfId="0" applyNumberFormat="1" applyFont="1" applyBorder="1"/>
    <xf numFmtId="2" fontId="258" fillId="0" borderId="58" xfId="0" applyNumberFormat="1" applyFont="1" applyBorder="1"/>
    <xf numFmtId="165" fontId="258" fillId="0" borderId="47" xfId="0" applyNumberFormat="1" applyFont="1" applyBorder="1"/>
    <xf numFmtId="165" fontId="258" fillId="0" borderId="29" xfId="0" applyNumberFormat="1" applyFont="1" applyBorder="1"/>
    <xf numFmtId="2" fontId="258" fillId="0" borderId="59" xfId="0" applyNumberFormat="1" applyFont="1" applyBorder="1"/>
    <xf numFmtId="165" fontId="258" fillId="0" borderId="60" xfId="0" applyNumberFormat="1" applyFont="1" applyBorder="1"/>
    <xf numFmtId="165" fontId="258" fillId="0" borderId="30" xfId="0" applyNumberFormat="1" applyFont="1" applyBorder="1"/>
    <xf numFmtId="0" fontId="257" fillId="0" borderId="3" xfId="0" applyFont="1" applyBorder="1"/>
    <xf numFmtId="2" fontId="255" fillId="0" borderId="13" xfId="0" applyNumberFormat="1" applyFont="1" applyBorder="1"/>
    <xf numFmtId="165" fontId="255" fillId="0" borderId="53" xfId="0" applyNumberFormat="1" applyFont="1" applyBorder="1"/>
    <xf numFmtId="165" fontId="255" fillId="0" borderId="49" xfId="0" applyNumberFormat="1" applyFont="1" applyBorder="1"/>
    <xf numFmtId="165" fontId="255" fillId="0" borderId="37" xfId="0" applyNumberFormat="1" applyFont="1" applyBorder="1"/>
    <xf numFmtId="165" fontId="258" fillId="0" borderId="61" xfId="0" applyNumberFormat="1" applyFont="1" applyBorder="1"/>
    <xf numFmtId="165" fontId="258" fillId="0" borderId="62" xfId="0" applyNumberFormat="1" applyFont="1" applyBorder="1"/>
    <xf numFmtId="2" fontId="255" fillId="0" borderId="58" xfId="0" applyNumberFormat="1" applyFont="1" applyBorder="1"/>
    <xf numFmtId="165" fontId="255" fillId="0" borderId="47" xfId="0" applyNumberFormat="1" applyFont="1" applyBorder="1"/>
    <xf numFmtId="165" fontId="255" fillId="0" borderId="61" xfId="0" applyNumberFormat="1" applyFont="1" applyBorder="1"/>
    <xf numFmtId="165" fontId="255" fillId="0" borderId="62" xfId="0" applyNumberFormat="1" applyFont="1" applyBorder="1"/>
    <xf numFmtId="2" fontId="258" fillId="0" borderId="63" xfId="0" applyNumberFormat="1" applyFont="1" applyBorder="1"/>
    <xf numFmtId="0" fontId="216" fillId="0" borderId="2" xfId="0" applyFont="1" applyBorder="1"/>
    <xf numFmtId="0" fontId="216" fillId="0" borderId="3" xfId="0" applyFont="1" applyBorder="1"/>
    <xf numFmtId="3" fontId="258" fillId="0" borderId="3" xfId="0" applyNumberFormat="1" applyFont="1" applyBorder="1"/>
    <xf numFmtId="2" fontId="258" fillId="0" borderId="3" xfId="0" applyNumberFormat="1" applyFont="1" applyBorder="1"/>
    <xf numFmtId="165" fontId="258" fillId="0" borderId="3" xfId="0" applyNumberFormat="1" applyFont="1" applyBorder="1"/>
    <xf numFmtId="165" fontId="258" fillId="0" borderId="4" xfId="0" applyNumberFormat="1" applyFont="1" applyBorder="1"/>
    <xf numFmtId="2" fontId="258" fillId="0" borderId="64" xfId="0" applyNumberFormat="1" applyFont="1" applyBorder="1"/>
    <xf numFmtId="165" fontId="258" fillId="0" borderId="49" xfId="0" applyNumberFormat="1" applyFont="1" applyBorder="1"/>
    <xf numFmtId="165" fontId="258" fillId="0" borderId="37" xfId="0" applyNumberFormat="1" applyFont="1" applyBorder="1"/>
    <xf numFmtId="2" fontId="259" fillId="0" borderId="58" xfId="0" applyNumberFormat="1" applyFont="1" applyBorder="1"/>
    <xf numFmtId="165" fontId="259" fillId="0" borderId="47" xfId="0" applyNumberFormat="1" applyFont="1" applyBorder="1"/>
    <xf numFmtId="165" fontId="259" fillId="0" borderId="61" xfId="0" applyNumberFormat="1" applyFont="1" applyBorder="1"/>
    <xf numFmtId="165" fontId="259" fillId="0" borderId="62" xfId="0" applyNumberFormat="1" applyFont="1" applyBorder="1"/>
    <xf numFmtId="0" fontId="0" fillId="0" borderId="41" xfId="0" applyBorder="1"/>
    <xf numFmtId="3" fontId="165" fillId="0" borderId="26" xfId="0" applyNumberFormat="1" applyFont="1" applyBorder="1" applyAlignment="1">
      <alignment horizontal="right"/>
    </xf>
    <xf numFmtId="3" fontId="165" fillId="0" borderId="39" xfId="0" applyNumberFormat="1" applyFont="1" applyBorder="1" applyAlignment="1">
      <alignment horizontal="right"/>
    </xf>
    <xf numFmtId="165" fontId="188" fillId="63" borderId="42" xfId="0" applyNumberFormat="1" applyFont="1" applyFill="1" applyBorder="1" applyAlignment="1">
      <alignment horizontal="right"/>
    </xf>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55" fillId="0" borderId="32" xfId="0" applyFont="1" applyBorder="1" applyAlignment="1">
      <alignment horizontal="center" vertical="center" wrapText="1"/>
    </xf>
    <xf numFmtId="0" fontId="255" fillId="0" borderId="6" xfId="0" applyFont="1" applyBorder="1" applyAlignment="1">
      <alignment horizontal="center" vertical="center" wrapText="1"/>
    </xf>
    <xf numFmtId="0" fontId="255" fillId="0" borderId="66" xfId="0" applyFont="1" applyBorder="1" applyAlignment="1">
      <alignment horizontal="center" vertical="center" wrapText="1"/>
    </xf>
    <xf numFmtId="0" fontId="255" fillId="0" borderId="54" xfId="0"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178" fontId="131" fillId="0" borderId="0" xfId="96" applyNumberFormat="1" applyFont="1" applyAlignment="1">
      <alignment horizontal="right" vertical="center"/>
    </xf>
    <xf numFmtId="0" fontId="122" fillId="62" borderId="0" xfId="96" applyFont="1" applyFill="1" applyAlignment="1">
      <alignment horizontal="center" vertical="center"/>
    </xf>
    <xf numFmtId="0" fontId="112" fillId="59" borderId="2" xfId="96" applyFont="1" applyFill="1" applyBorder="1" applyAlignment="1" applyProtection="1">
      <alignment horizontal="center" vertical="center"/>
      <protection locked="0"/>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13" fillId="62" borderId="0" xfId="96" applyFont="1" applyFill="1" applyAlignment="1" applyProtection="1">
      <alignment horizontal="center" vertical="center"/>
      <protection locked="0"/>
    </xf>
    <xf numFmtId="0" fontId="113" fillId="62" borderId="41" xfId="96" applyFont="1" applyFill="1" applyBorder="1" applyAlignment="1" applyProtection="1">
      <alignment horizontal="center" vertical="center"/>
      <protection locked="0"/>
    </xf>
    <xf numFmtId="0" fontId="113" fillId="62" borderId="33" xfId="96" applyFont="1" applyFill="1" applyBorder="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 fillId="0" borderId="14"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19" fillId="0" borderId="0" xfId="188" applyFont="1" applyAlignment="1">
      <alignment horizontal="center"/>
    </xf>
    <xf numFmtId="0" fontId="5" fillId="0" borderId="48" xfId="188" applyBorder="1" applyAlignment="1">
      <alignment horizontal="center" vertical="center" wrapText="1"/>
    </xf>
    <xf numFmtId="0" fontId="5" fillId="0" borderId="52" xfId="188" applyBorder="1" applyAlignment="1">
      <alignment horizontal="center" vertical="center" wrapText="1"/>
    </xf>
    <xf numFmtId="0" fontId="5" fillId="0" borderId="48" xfId="188" applyBorder="1" applyAlignment="1">
      <alignment horizontal="center" vertical="center"/>
    </xf>
    <xf numFmtId="0" fontId="5" fillId="0" borderId="12" xfId="188" applyBorder="1" applyAlignment="1">
      <alignment horizontal="center" vertical="center"/>
    </xf>
    <xf numFmtId="0" fontId="5" fillId="0" borderId="12" xfId="188" applyBorder="1" applyAlignment="1">
      <alignment horizontal="center" vertical="center" wrapText="1"/>
    </xf>
    <xf numFmtId="0" fontId="5" fillId="0" borderId="24" xfId="188" applyBorder="1" applyAlignment="1">
      <alignment horizontal="center" vertical="center" wrapText="1"/>
    </xf>
    <xf numFmtId="0" fontId="5" fillId="0" borderId="11" xfId="188" applyBorder="1" applyAlignment="1">
      <alignment horizontal="center" vertical="center" wrapText="1"/>
    </xf>
    <xf numFmtId="0" fontId="5" fillId="0" borderId="61" xfId="188" applyBorder="1" applyAlignment="1">
      <alignment horizontal="center" vertical="center"/>
    </xf>
    <xf numFmtId="0" fontId="5" fillId="0" borderId="94" xfId="188" applyBorder="1" applyAlignment="1">
      <alignment horizontal="center" vertical="center"/>
    </xf>
    <xf numFmtId="0" fontId="18" fillId="0" borderId="24" xfId="188" applyFont="1" applyBorder="1" applyAlignment="1">
      <alignment horizontal="center" vertical="center"/>
    </xf>
    <xf numFmtId="0" fontId="18" fillId="0" borderId="11" xfId="188" applyFont="1" applyBorder="1" applyAlignment="1">
      <alignment horizontal="center" vertical="center"/>
    </xf>
    <xf numFmtId="0" fontId="5" fillId="0" borderId="47" xfId="188" applyBorder="1" applyAlignment="1">
      <alignment horizontal="center" vertical="center"/>
    </xf>
    <xf numFmtId="0" fontId="5" fillId="0" borderId="93" xfId="188" applyBorder="1" applyAlignment="1">
      <alignment horizontal="center" vertical="center"/>
    </xf>
    <xf numFmtId="0" fontId="5" fillId="0" borderId="21" xfId="188" applyBorder="1" applyAlignment="1">
      <alignment horizontal="center" vertical="center"/>
    </xf>
    <xf numFmtId="0" fontId="5" fillId="0" borderId="52" xfId="188" applyBorder="1" applyAlignment="1">
      <alignment horizontal="center" vertical="center"/>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12700</xdr:rowOff>
    </xdr:to>
    <xdr:pic>
      <xdr:nvPicPr>
        <xdr:cNvPr id="2" name="Obraz 1">
          <a:extLst>
            <a:ext uri="{FF2B5EF4-FFF2-40B4-BE49-F238E27FC236}">
              <a16:creationId xmlns:a16="http://schemas.microsoft.com/office/drawing/2014/main" id="{559C9F2E-DA8A-9BFC-E328-53CA00F73379}"/>
            </a:ext>
          </a:extLst>
        </xdr:cNvPr>
        <xdr:cNvPicPr>
          <a:picLocks noChangeAspect="1"/>
        </xdr:cNvPicPr>
      </xdr:nvPicPr>
      <xdr:blipFill>
        <a:blip xmlns:r="http://schemas.openxmlformats.org/officeDocument/2006/relationships" r:embed="rId1"/>
        <a:stretch>
          <a:fillRect/>
        </a:stretch>
      </xdr:blipFill>
      <xdr:spPr>
        <a:xfrm>
          <a:off x="0" y="0"/>
          <a:ext cx="6645216" cy="3568700"/>
        </a:xfrm>
        <a:prstGeom prst="rect">
          <a:avLst/>
        </a:prstGeom>
      </xdr:spPr>
    </xdr:pic>
    <xdr:clientData/>
  </xdr:twoCellAnchor>
  <xdr:twoCellAnchor editAs="oneCell">
    <xdr:from>
      <xdr:col>11</xdr:col>
      <xdr:colOff>0</xdr:colOff>
      <xdr:row>0</xdr:row>
      <xdr:rowOff>0</xdr:rowOff>
    </xdr:from>
    <xdr:to>
      <xdr:col>21</xdr:col>
      <xdr:colOff>546100</xdr:colOff>
      <xdr:row>21</xdr:row>
      <xdr:rowOff>0</xdr:rowOff>
    </xdr:to>
    <xdr:pic>
      <xdr:nvPicPr>
        <xdr:cNvPr id="4" name="Obraz 3">
          <a:extLst>
            <a:ext uri="{FF2B5EF4-FFF2-40B4-BE49-F238E27FC236}">
              <a16:creationId xmlns:a16="http://schemas.microsoft.com/office/drawing/2014/main" id="{96A2AC33-7A49-BFC2-A6BE-9133A0D2880F}"/>
            </a:ext>
          </a:extLst>
        </xdr:cNvPr>
        <xdr:cNvPicPr>
          <a:picLocks noChangeAspect="1"/>
        </xdr:cNvPicPr>
      </xdr:nvPicPr>
      <xdr:blipFill>
        <a:blip xmlns:r="http://schemas.openxmlformats.org/officeDocument/2006/relationships" r:embed="rId2"/>
        <a:stretch>
          <a:fillRect/>
        </a:stretch>
      </xdr:blipFill>
      <xdr:spPr>
        <a:xfrm>
          <a:off x="7054850" y="0"/>
          <a:ext cx="6959600" cy="3556000"/>
        </a:xfrm>
        <a:prstGeom prst="rect">
          <a:avLst/>
        </a:prstGeom>
      </xdr:spPr>
    </xdr:pic>
    <xdr:clientData/>
  </xdr:twoCellAnchor>
  <xdr:twoCellAnchor editAs="oneCell">
    <xdr:from>
      <xdr:col>0</xdr:col>
      <xdr:colOff>0</xdr:colOff>
      <xdr:row>22</xdr:row>
      <xdr:rowOff>0</xdr:rowOff>
    </xdr:from>
    <xdr:to>
      <xdr:col>10</xdr:col>
      <xdr:colOff>231716</xdr:colOff>
      <xdr:row>44</xdr:row>
      <xdr:rowOff>57150</xdr:rowOff>
    </xdr:to>
    <xdr:pic>
      <xdr:nvPicPr>
        <xdr:cNvPr id="6" name="Obraz 5">
          <a:extLst>
            <a:ext uri="{FF2B5EF4-FFF2-40B4-BE49-F238E27FC236}">
              <a16:creationId xmlns:a16="http://schemas.microsoft.com/office/drawing/2014/main" id="{7A5FCDB8-398D-9B7B-DCAB-90958B494202}"/>
            </a:ext>
          </a:extLst>
        </xdr:cNvPr>
        <xdr:cNvPicPr>
          <a:picLocks noChangeAspect="1"/>
        </xdr:cNvPicPr>
      </xdr:nvPicPr>
      <xdr:blipFill>
        <a:blip xmlns:r="http://schemas.openxmlformats.org/officeDocument/2006/relationships" r:embed="rId3"/>
        <a:stretch>
          <a:fillRect/>
        </a:stretch>
      </xdr:blipFill>
      <xdr:spPr>
        <a:xfrm>
          <a:off x="0" y="3708400"/>
          <a:ext cx="6645216" cy="3524250"/>
        </a:xfrm>
        <a:prstGeom prst="rect">
          <a:avLst/>
        </a:prstGeom>
      </xdr:spPr>
    </xdr:pic>
    <xdr:clientData/>
  </xdr:twoCellAnchor>
  <xdr:twoCellAnchor editAs="oneCell">
    <xdr:from>
      <xdr:col>11</xdr:col>
      <xdr:colOff>0</xdr:colOff>
      <xdr:row>22</xdr:row>
      <xdr:rowOff>0</xdr:rowOff>
    </xdr:from>
    <xdr:to>
      <xdr:col>21</xdr:col>
      <xdr:colOff>558800</xdr:colOff>
      <xdr:row>44</xdr:row>
      <xdr:rowOff>63500</xdr:rowOff>
    </xdr:to>
    <xdr:pic>
      <xdr:nvPicPr>
        <xdr:cNvPr id="8" name="Obraz 7">
          <a:extLst>
            <a:ext uri="{FF2B5EF4-FFF2-40B4-BE49-F238E27FC236}">
              <a16:creationId xmlns:a16="http://schemas.microsoft.com/office/drawing/2014/main" id="{1F08D1E1-9F57-7637-41C8-C14CC742C5B1}"/>
            </a:ext>
          </a:extLst>
        </xdr:cNvPr>
        <xdr:cNvPicPr>
          <a:picLocks noChangeAspect="1"/>
        </xdr:cNvPicPr>
      </xdr:nvPicPr>
      <xdr:blipFill>
        <a:blip xmlns:r="http://schemas.openxmlformats.org/officeDocument/2006/relationships" r:embed="rId4"/>
        <a:stretch>
          <a:fillRect/>
        </a:stretch>
      </xdr:blipFill>
      <xdr:spPr>
        <a:xfrm>
          <a:off x="7054850" y="3708400"/>
          <a:ext cx="6972300" cy="353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K9" sqref="K9"/>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1048"/>
      <c r="C10" s="334"/>
      <c r="D10" s="334"/>
      <c r="E10" s="334"/>
      <c r="F10" s="334"/>
      <c r="G10" s="334"/>
      <c r="H10" s="334"/>
      <c r="I10" s="334"/>
      <c r="J10" s="334"/>
      <c r="K10" s="334"/>
      <c r="L10" s="334"/>
      <c r="M10" s="334"/>
      <c r="N10" s="334"/>
      <c r="O10" s="334"/>
      <c r="P10" s="334"/>
      <c r="Q10" s="334"/>
      <c r="R10" s="334"/>
      <c r="S10" s="334"/>
      <c r="T10" s="334"/>
    </row>
    <row r="11" spans="2:36" ht="23.5">
      <c r="B11" s="339" t="s">
        <v>528</v>
      </c>
      <c r="C11" s="340"/>
      <c r="D11" s="341"/>
      <c r="E11" s="342" t="s">
        <v>529</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474" t="s">
        <v>437</v>
      </c>
      <c r="C14" s="475"/>
      <c r="D14" s="477" t="s">
        <v>530</v>
      </c>
      <c r="E14" s="478"/>
      <c r="F14" s="475"/>
      <c r="G14" s="476"/>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34" t="s">
        <v>451</v>
      </c>
      <c r="C16" s="334"/>
      <c r="D16" s="334"/>
      <c r="E16" s="334"/>
      <c r="F16" s="344"/>
      <c r="G16" s="334"/>
      <c r="H16" s="334"/>
      <c r="I16" s="334"/>
      <c r="J16" s="334"/>
      <c r="K16" s="334"/>
      <c r="L16" s="334"/>
      <c r="M16" s="334"/>
      <c r="N16" s="334"/>
      <c r="O16" s="334"/>
      <c r="P16" s="334"/>
      <c r="Q16" s="334"/>
      <c r="R16" s="334"/>
      <c r="S16" s="334"/>
      <c r="T16" s="334"/>
    </row>
    <row r="17" spans="2:20" ht="14.5">
      <c r="B17" s="334" t="s">
        <v>1</v>
      </c>
      <c r="C17" s="334"/>
      <c r="D17" s="334"/>
      <c r="E17" s="334"/>
      <c r="F17" s="344"/>
      <c r="G17" s="334"/>
      <c r="H17" s="334"/>
      <c r="I17" s="334"/>
      <c r="J17" s="334"/>
      <c r="K17" s="334"/>
      <c r="L17" s="334"/>
      <c r="M17" s="334"/>
      <c r="N17" s="334"/>
      <c r="O17" s="334"/>
      <c r="P17" s="334"/>
      <c r="Q17" s="334"/>
      <c r="R17" s="334"/>
      <c r="S17" s="334"/>
      <c r="T17" s="334"/>
    </row>
    <row r="18" spans="2:20" ht="14.5">
      <c r="B18" s="346" t="s">
        <v>448</v>
      </c>
      <c r="C18" s="346"/>
      <c r="D18" s="346"/>
      <c r="E18" s="346"/>
      <c r="F18" s="345"/>
      <c r="G18" s="346"/>
      <c r="H18" s="346"/>
      <c r="I18" s="346"/>
      <c r="J18" s="346"/>
      <c r="K18" s="334"/>
      <c r="L18" s="334"/>
      <c r="M18" s="334"/>
      <c r="N18" s="334"/>
      <c r="O18" s="334"/>
      <c r="P18" s="334"/>
      <c r="Q18" s="334"/>
      <c r="R18" s="334"/>
      <c r="S18" s="334"/>
      <c r="T18" s="334"/>
    </row>
    <row r="19" spans="2:20" ht="14.5">
      <c r="B19" s="346" t="s">
        <v>449</v>
      </c>
      <c r="C19" s="346"/>
      <c r="D19" s="346"/>
      <c r="E19" s="346"/>
      <c r="F19" s="344"/>
      <c r="G19" s="334"/>
      <c r="H19" s="334"/>
      <c r="I19" s="334"/>
      <c r="J19" s="334"/>
      <c r="K19" s="334"/>
      <c r="L19" s="334"/>
      <c r="M19" s="334"/>
      <c r="N19" s="334"/>
      <c r="O19" s="334"/>
      <c r="P19" s="334"/>
      <c r="Q19" s="334"/>
      <c r="R19" s="334"/>
      <c r="S19" s="334"/>
      <c r="T19" s="334"/>
    </row>
    <row r="20" spans="2:20" ht="14.5">
      <c r="B20" s="334" t="s">
        <v>2</v>
      </c>
      <c r="C20" s="334"/>
      <c r="D20" s="334"/>
      <c r="E20" s="334"/>
      <c r="F20" s="344"/>
      <c r="G20" s="334"/>
      <c r="H20" s="334"/>
      <c r="I20" s="334"/>
      <c r="J20" s="334"/>
      <c r="K20" s="334"/>
      <c r="L20" s="334"/>
      <c r="M20" s="334"/>
      <c r="N20" s="334"/>
      <c r="O20" s="334"/>
      <c r="P20" s="334"/>
      <c r="Q20" s="334"/>
      <c r="R20" s="334"/>
      <c r="S20" s="334"/>
      <c r="T20" s="334"/>
    </row>
    <row r="21" spans="2:20" ht="14.5">
      <c r="B21" s="334" t="s">
        <v>3</v>
      </c>
      <c r="C21" s="334"/>
      <c r="D21" s="334"/>
      <c r="E21" s="33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462</v>
      </c>
      <c r="D27" s="344"/>
      <c r="E27" s="344"/>
      <c r="F27" s="344"/>
      <c r="G27" s="334"/>
      <c r="H27" s="334"/>
      <c r="I27" s="334"/>
      <c r="J27" s="334"/>
      <c r="K27" s="334"/>
      <c r="L27" s="334"/>
      <c r="M27" s="334"/>
      <c r="N27" s="334"/>
      <c r="O27" s="334"/>
      <c r="P27" s="334"/>
      <c r="Q27" s="334"/>
      <c r="R27" s="334"/>
      <c r="S27" s="334"/>
      <c r="T27" s="334"/>
    </row>
    <row r="28" spans="2:20" ht="14.5">
      <c r="B28" s="344" t="s">
        <v>452</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32" sqref="A32"/>
    </sheetView>
  </sheetViews>
  <sheetFormatPr defaultColWidth="9.1796875" defaultRowHeight="13"/>
  <cols>
    <col min="1" max="1" width="156.453125" style="945" customWidth="1"/>
    <col min="2" max="16384" width="9.1796875" style="945"/>
  </cols>
  <sheetData>
    <row r="1" spans="1:1" ht="21">
      <c r="A1" s="944" t="s">
        <v>492</v>
      </c>
    </row>
    <row r="2" spans="1:1" ht="15.5">
      <c r="A2" s="946" t="s">
        <v>506</v>
      </c>
    </row>
    <row r="3" spans="1:1" ht="15.5">
      <c r="A3" s="947" t="s">
        <v>493</v>
      </c>
    </row>
    <row r="4" spans="1:1" ht="15.5">
      <c r="A4" s="948" t="s">
        <v>495</v>
      </c>
    </row>
    <row r="5" spans="1:1" ht="15.5">
      <c r="A5" s="949" t="s">
        <v>496</v>
      </c>
    </row>
    <row r="6" spans="1:1" ht="46.5">
      <c r="A6" s="949" t="s">
        <v>497</v>
      </c>
    </row>
    <row r="7" spans="1:1" ht="46.5">
      <c r="A7" s="950" t="s">
        <v>498</v>
      </c>
    </row>
    <row r="8" spans="1:1" ht="15.5">
      <c r="A8" s="949" t="s">
        <v>499</v>
      </c>
    </row>
    <row r="9" spans="1:1" ht="15.5">
      <c r="A9" s="951" t="s">
        <v>500</v>
      </c>
    </row>
    <row r="10" spans="1:1" ht="15.5">
      <c r="A10" s="952" t="s">
        <v>501</v>
      </c>
    </row>
    <row r="11" spans="1:1" ht="15.5">
      <c r="A11" s="953" t="s">
        <v>494</v>
      </c>
    </row>
    <row r="12" spans="1:1" ht="15.5">
      <c r="A12" s="954" t="s">
        <v>502</v>
      </c>
    </row>
    <row r="13" spans="1:1" ht="15.5">
      <c r="A13" s="954" t="s">
        <v>503</v>
      </c>
    </row>
    <row r="14" spans="1:1" ht="15.5">
      <c r="A14" s="954" t="s">
        <v>504</v>
      </c>
    </row>
    <row r="15" spans="1:1" ht="15.5">
      <c r="A15" s="954" t="s">
        <v>505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90" zoomScaleNormal="90" workbookViewId="0">
      <selection sqref="A1:L1"/>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212" t="s">
        <v>64</v>
      </c>
      <c r="B1" s="1212"/>
      <c r="C1" s="1212"/>
      <c r="D1" s="1212"/>
      <c r="E1" s="1212"/>
      <c r="F1" s="1212"/>
      <c r="G1" s="1212"/>
      <c r="H1" s="1212"/>
      <c r="I1" s="1212"/>
      <c r="J1" s="1212"/>
      <c r="K1" s="1212"/>
      <c r="L1" s="1212"/>
      <c r="M1" s="257"/>
    </row>
    <row r="2" spans="1:15" ht="31.5" customHeight="1" thickBot="1">
      <c r="A2" s="1211" t="s">
        <v>538</v>
      </c>
      <c r="B2" s="1211"/>
      <c r="C2" s="1211"/>
      <c r="D2" s="1211"/>
      <c r="E2" s="1211"/>
      <c r="F2" s="1211"/>
      <c r="G2" s="1211"/>
      <c r="H2" s="1211"/>
      <c r="I2" s="1211"/>
      <c r="J2" s="1211"/>
      <c r="K2"/>
      <c r="L2"/>
      <c r="M2" s="257"/>
    </row>
    <row r="3" spans="1:15" ht="16" thickBot="1">
      <c r="A3" s="321"/>
      <c r="B3" s="322"/>
      <c r="C3" s="322"/>
      <c r="D3" s="322"/>
      <c r="E3" s="323" t="s">
        <v>4</v>
      </c>
      <c r="F3" s="324"/>
      <c r="G3" s="322"/>
      <c r="H3" s="322"/>
      <c r="I3" s="322"/>
      <c r="J3" s="322"/>
      <c r="K3" s="322"/>
      <c r="L3" s="325"/>
    </row>
    <row r="4" spans="1:15" ht="39" customHeight="1" thickBot="1">
      <c r="A4" s="258"/>
      <c r="B4" s="1218" t="s">
        <v>475</v>
      </c>
      <c r="C4" s="1219"/>
      <c r="D4" s="1219"/>
      <c r="E4" s="1219"/>
      <c r="F4" s="1219"/>
      <c r="G4" s="1220"/>
      <c r="H4" s="1214" t="s">
        <v>51</v>
      </c>
      <c r="I4" s="1215"/>
      <c r="J4" s="1221" t="s">
        <v>435</v>
      </c>
      <c r="K4" s="1216" t="s">
        <v>52</v>
      </c>
      <c r="L4" s="1217"/>
    </row>
    <row r="5" spans="1:15" ht="31">
      <c r="A5" s="259" t="s">
        <v>53</v>
      </c>
      <c r="B5" s="260" t="s">
        <v>54</v>
      </c>
      <c r="C5" s="261" t="s">
        <v>61</v>
      </c>
      <c r="D5" s="261" t="s">
        <v>62</v>
      </c>
      <c r="E5" s="262"/>
      <c r="F5" s="263" t="s">
        <v>333</v>
      </c>
      <c r="G5" s="264"/>
      <c r="H5" s="265" t="s">
        <v>55</v>
      </c>
      <c r="I5" s="266" t="s">
        <v>66</v>
      </c>
      <c r="J5" s="1222"/>
      <c r="K5" s="267" t="s">
        <v>50</v>
      </c>
      <c r="L5" s="268" t="s">
        <v>58</v>
      </c>
    </row>
    <row r="6" spans="1:15" ht="21" customHeight="1" thickBot="1">
      <c r="A6" s="269"/>
      <c r="B6" s="479" t="s">
        <v>537</v>
      </c>
      <c r="C6" s="479" t="s">
        <v>537</v>
      </c>
      <c r="D6" s="479" t="s">
        <v>537</v>
      </c>
      <c r="E6" s="270" t="s">
        <v>97</v>
      </c>
      <c r="F6" s="271" t="s">
        <v>332</v>
      </c>
      <c r="G6" s="272" t="s">
        <v>56</v>
      </c>
      <c r="H6" s="479" t="s">
        <v>537</v>
      </c>
      <c r="I6" s="273" t="s">
        <v>65</v>
      </c>
      <c r="J6" s="274"/>
      <c r="K6" s="479" t="s">
        <v>537</v>
      </c>
      <c r="L6" s="275" t="s">
        <v>57</v>
      </c>
    </row>
    <row r="7" spans="1:15" ht="28.5" customHeight="1" thickBot="1">
      <c r="A7" s="326" t="s">
        <v>18</v>
      </c>
      <c r="B7" s="276">
        <v>10.006244863397164</v>
      </c>
      <c r="C7" s="277">
        <v>19317.075025863251</v>
      </c>
      <c r="D7" s="277">
        <v>19703.416526380515</v>
      </c>
      <c r="E7" s="278">
        <v>0.14221421705492421</v>
      </c>
      <c r="F7" s="279">
        <v>0.56571760942741967</v>
      </c>
      <c r="G7" s="280">
        <v>-10.667040475147392</v>
      </c>
      <c r="H7" s="281">
        <v>319.81315945968907</v>
      </c>
      <c r="I7" s="278">
        <v>-0.34402741830065903</v>
      </c>
      <c r="J7" s="281">
        <v>-20.310067023221176</v>
      </c>
      <c r="K7" s="282">
        <v>100</v>
      </c>
      <c r="L7" s="283" t="s">
        <v>19</v>
      </c>
    </row>
    <row r="8" spans="1:15" ht="25.5" customHeight="1">
      <c r="A8" s="327" t="s">
        <v>74</v>
      </c>
      <c r="B8" s="284">
        <v>9.9289190403382701</v>
      </c>
      <c r="C8" s="285">
        <v>18421.000074839092</v>
      </c>
      <c r="D8" s="285">
        <v>18789.420076335875</v>
      </c>
      <c r="E8" s="286">
        <v>6.8894189442139737</v>
      </c>
      <c r="F8" s="287">
        <v>2.1206832312746751</v>
      </c>
      <c r="G8" s="288">
        <v>-14.267348130999949</v>
      </c>
      <c r="H8" s="289">
        <v>262.02</v>
      </c>
      <c r="I8" s="287">
        <v>14.796659965981126</v>
      </c>
      <c r="J8" s="290">
        <v>-70.588235294117652</v>
      </c>
      <c r="K8" s="290">
        <v>4.2477274658057937E-2</v>
      </c>
      <c r="L8" s="291">
        <v>-7.2613105140195394E-2</v>
      </c>
    </row>
    <row r="9" spans="1:15" ht="24" customHeight="1">
      <c r="A9" s="328" t="s">
        <v>75</v>
      </c>
      <c r="B9" s="292">
        <v>10.859199439177591</v>
      </c>
      <c r="C9" s="293">
        <v>20373.732531290036</v>
      </c>
      <c r="D9" s="293">
        <v>20781.207181915837</v>
      </c>
      <c r="E9" s="294">
        <v>0.11884178137252588</v>
      </c>
      <c r="F9" s="295">
        <v>-1.8189012237306326</v>
      </c>
      <c r="G9" s="296">
        <v>-8.5682671500050915</v>
      </c>
      <c r="H9" s="297">
        <v>356.09445745511317</v>
      </c>
      <c r="I9" s="298">
        <v>-0.30654354827329039</v>
      </c>
      <c r="J9" s="299">
        <v>-22.691611345805672</v>
      </c>
      <c r="K9" s="299">
        <v>32.648033302183336</v>
      </c>
      <c r="L9" s="300">
        <v>-1.0057477552941521</v>
      </c>
      <c r="N9" s="789"/>
      <c r="O9" s="366"/>
    </row>
    <row r="10" spans="1:15" ht="24" customHeight="1">
      <c r="A10" s="328" t="s">
        <v>76</v>
      </c>
      <c r="B10" s="292">
        <v>10.807818002252386</v>
      </c>
      <c r="C10" s="293">
        <v>20277.33208677746</v>
      </c>
      <c r="D10" s="293">
        <v>20682.878728513009</v>
      </c>
      <c r="E10" s="294">
        <v>1.5795503492822345</v>
      </c>
      <c r="F10" s="295">
        <v>1.6930080987110498</v>
      </c>
      <c r="G10" s="296">
        <v>-7.5540883779568899</v>
      </c>
      <c r="H10" s="301">
        <v>401.77422096317275</v>
      </c>
      <c r="I10" s="295">
        <v>2.0464891537969763</v>
      </c>
      <c r="J10" s="302">
        <v>-30.029732408325071</v>
      </c>
      <c r="K10" s="302">
        <v>5.9977911817177816</v>
      </c>
      <c r="L10" s="303">
        <v>-0.83316136042560807</v>
      </c>
    </row>
    <row r="11" spans="1:15" ht="24" customHeight="1">
      <c r="A11" s="328" t="s">
        <v>77</v>
      </c>
      <c r="B11" s="304" t="s">
        <v>72</v>
      </c>
      <c r="C11" s="305" t="s">
        <v>472</v>
      </c>
      <c r="D11" s="305" t="s">
        <v>472</v>
      </c>
      <c r="E11" s="306">
        <v>0.46355747429880567</v>
      </c>
      <c r="F11" s="307" t="s">
        <v>72</v>
      </c>
      <c r="G11" s="308" t="s">
        <v>72</v>
      </c>
      <c r="H11" s="309" t="s">
        <v>472</v>
      </c>
      <c r="I11" s="306" t="s">
        <v>72</v>
      </c>
      <c r="J11" s="310" t="s">
        <v>72</v>
      </c>
      <c r="K11" s="310">
        <v>0.53521366069153009</v>
      </c>
      <c r="L11" s="311" t="s">
        <v>72</v>
      </c>
    </row>
    <row r="12" spans="1:15" ht="24" customHeight="1">
      <c r="A12" s="328" t="s">
        <v>71</v>
      </c>
      <c r="B12" s="292">
        <v>8.2988438026436544</v>
      </c>
      <c r="C12" s="293">
        <v>17040.747028015718</v>
      </c>
      <c r="D12" s="293">
        <v>17381.561968576032</v>
      </c>
      <c r="E12" s="294">
        <v>0.12713675592488247</v>
      </c>
      <c r="F12" s="295">
        <v>1.3686728461818807</v>
      </c>
      <c r="G12" s="296">
        <v>-15.424099697614519</v>
      </c>
      <c r="H12" s="301">
        <v>284.93192893401016</v>
      </c>
      <c r="I12" s="295">
        <v>6.5744279345986908E-2</v>
      </c>
      <c r="J12" s="302">
        <v>-19.608243215670271</v>
      </c>
      <c r="K12" s="302">
        <v>33.472092430549658</v>
      </c>
      <c r="L12" s="303">
        <v>0.29221293694732964</v>
      </c>
    </row>
    <row r="13" spans="1:15" ht="24" customHeight="1" thickBot="1">
      <c r="A13" s="329" t="s">
        <v>78</v>
      </c>
      <c r="B13" s="312">
        <v>10.444421210021629</v>
      </c>
      <c r="C13" s="313">
        <v>20162.975308922061</v>
      </c>
      <c r="D13" s="313">
        <v>20566.234815100503</v>
      </c>
      <c r="E13" s="314">
        <v>-3.0945855829796122E-2</v>
      </c>
      <c r="F13" s="315">
        <v>0.20294106930802591</v>
      </c>
      <c r="G13" s="316">
        <v>-8.833367028716145</v>
      </c>
      <c r="H13" s="317">
        <v>300.88276291225884</v>
      </c>
      <c r="I13" s="315">
        <v>-0.16588125310383361</v>
      </c>
      <c r="J13" s="318">
        <v>-16.389177939646203</v>
      </c>
      <c r="K13" s="318">
        <v>27.304392150199639</v>
      </c>
      <c r="L13" s="319">
        <v>1.2804262711122369</v>
      </c>
    </row>
    <row r="14" spans="1:15">
      <c r="A14" s="330"/>
      <c r="B14" s="331"/>
    </row>
    <row r="15" spans="1:15" ht="46.5" customHeight="1">
      <c r="A15" s="1213" t="s">
        <v>444</v>
      </c>
      <c r="B15" s="1213"/>
      <c r="C15" s="1213"/>
      <c r="D15" s="1213"/>
      <c r="E15" s="1213"/>
      <c r="F15" s="1213"/>
      <c r="G15" s="1213"/>
      <c r="H15" s="1213"/>
      <c r="I15" s="1213"/>
      <c r="J15" s="1213"/>
      <c r="K15" s="1213"/>
      <c r="L15" s="1213"/>
    </row>
    <row r="16" spans="1:15" ht="33.75" customHeight="1">
      <c r="A16" s="1213" t="s">
        <v>445</v>
      </c>
      <c r="B16" s="1213"/>
      <c r="C16" s="1213"/>
      <c r="D16" s="1213"/>
      <c r="E16" s="1213"/>
      <c r="F16" s="1213"/>
      <c r="G16" s="1213"/>
      <c r="H16" s="1213"/>
      <c r="I16" s="1213"/>
      <c r="J16" s="1213"/>
      <c r="K16" s="1213"/>
      <c r="L16" s="1213"/>
    </row>
    <row r="17" spans="1:12">
      <c r="A17" s="1213" t="s">
        <v>114</v>
      </c>
      <c r="B17" s="1213"/>
      <c r="C17" s="1213"/>
      <c r="D17" s="1213"/>
      <c r="E17" s="1213"/>
      <c r="F17" s="1213"/>
      <c r="G17" s="1213"/>
      <c r="H17" s="1213"/>
      <c r="I17" s="1213"/>
      <c r="J17" s="1213"/>
      <c r="K17" s="1213"/>
      <c r="L17" s="1213"/>
    </row>
    <row r="18" spans="1:12">
      <c r="A18" s="332" t="s">
        <v>446</v>
      </c>
      <c r="B18" s="332"/>
      <c r="C18" s="332"/>
      <c r="D18" s="332"/>
      <c r="E18" s="332"/>
      <c r="F18" s="332"/>
      <c r="G18" s="332"/>
    </row>
    <row r="19" spans="1:12">
      <c r="A19" s="332"/>
    </row>
    <row r="23" spans="1:12">
      <c r="A23" s="1211"/>
      <c r="B23" s="1211"/>
      <c r="C23" s="1211"/>
      <c r="D23" s="1211"/>
      <c r="E23" s="1211"/>
      <c r="F23" s="1211"/>
      <c r="G23" s="1211"/>
      <c r="H23" s="1211"/>
      <c r="I23" s="1211"/>
      <c r="J23" s="1211"/>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topLeftCell="F1" workbookViewId="0">
      <selection activeCell="X21" sqref="X21"/>
    </sheetView>
  </sheetViews>
  <sheetFormatPr defaultColWidth="9.1796875" defaultRowHeight="12.5"/>
  <sheetData>
    <row r="9" spans="24:26" ht="18">
      <c r="X9" s="486"/>
      <c r="Y9" s="486"/>
      <c r="Z9" s="486"/>
    </row>
    <row r="15" spans="24:26" ht="18.5">
      <c r="X15" s="789"/>
      <c r="Y15" s="366"/>
    </row>
    <row r="21" spans="24:28" ht="18.5">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90" zoomScaleNormal="90" workbookViewId="0">
      <selection activeCell="K10" sqref="K10"/>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223" t="s">
        <v>63</v>
      </c>
      <c r="B1" s="1223"/>
      <c r="C1" s="1223"/>
      <c r="D1" s="1223"/>
      <c r="E1" s="1223"/>
      <c r="F1" s="1223"/>
      <c r="G1" s="1223"/>
      <c r="H1" s="1223"/>
      <c r="I1" s="1223"/>
      <c r="J1" s="1223"/>
      <c r="K1" s="594"/>
    </row>
    <row r="2" spans="1:13" ht="16" thickBot="1">
      <c r="A2" s="1237" t="s">
        <v>236</v>
      </c>
      <c r="B2" s="1238"/>
      <c r="C2" s="1238"/>
      <c r="D2" s="1238"/>
      <c r="E2" s="1238"/>
      <c r="F2" s="1238"/>
      <c r="G2" s="1238"/>
      <c r="H2" s="1238"/>
      <c r="I2" s="1238"/>
      <c r="J2" s="1239"/>
    </row>
    <row r="3" spans="1:13" ht="29.5" thickBot="1">
      <c r="A3" s="595"/>
      <c r="B3" s="596"/>
      <c r="C3" s="597" t="s">
        <v>476</v>
      </c>
      <c r="D3" s="598"/>
      <c r="E3" s="599"/>
      <c r="F3" s="600" t="s">
        <v>225</v>
      </c>
      <c r="G3" s="601" t="s">
        <v>226</v>
      </c>
      <c r="H3" s="602" t="s">
        <v>66</v>
      </c>
      <c r="I3" s="600" t="s">
        <v>227</v>
      </c>
      <c r="J3" s="601" t="s">
        <v>228</v>
      </c>
    </row>
    <row r="4" spans="1:13" ht="29">
      <c r="A4" s="603" t="s">
        <v>53</v>
      </c>
      <c r="B4" s="595" t="s">
        <v>60</v>
      </c>
      <c r="C4" s="604" t="s">
        <v>61</v>
      </c>
      <c r="D4" s="605" t="s">
        <v>62</v>
      </c>
      <c r="E4" s="606" t="s">
        <v>67</v>
      </c>
      <c r="F4" s="607" t="s">
        <v>55</v>
      </c>
      <c r="G4" s="608" t="s">
        <v>49</v>
      </c>
      <c r="H4" s="609" t="s">
        <v>68</v>
      </c>
      <c r="I4" s="610" t="s">
        <v>50</v>
      </c>
      <c r="J4" s="611" t="s">
        <v>67</v>
      </c>
    </row>
    <row r="5" spans="1:13" ht="15" thickBot="1">
      <c r="A5" s="612"/>
      <c r="B5" s="585" t="s">
        <v>537</v>
      </c>
      <c r="C5" s="613" t="s">
        <v>537</v>
      </c>
      <c r="D5" s="613" t="s">
        <v>537</v>
      </c>
      <c r="E5" s="614" t="s">
        <v>50</v>
      </c>
      <c r="F5" s="584" t="s">
        <v>537</v>
      </c>
      <c r="G5" s="615" t="s">
        <v>69</v>
      </c>
      <c r="H5" s="616" t="s">
        <v>65</v>
      </c>
      <c r="I5" s="584" t="s">
        <v>537</v>
      </c>
      <c r="J5" s="617" t="s">
        <v>57</v>
      </c>
    </row>
    <row r="6" spans="1:13" ht="15" thickBot="1">
      <c r="A6" s="618" t="s">
        <v>231</v>
      </c>
      <c r="B6" s="619"/>
      <c r="C6" s="619"/>
      <c r="D6" s="619"/>
      <c r="E6" s="619"/>
      <c r="F6" s="619"/>
      <c r="G6" s="619"/>
      <c r="H6" s="619"/>
      <c r="I6" s="620"/>
      <c r="J6" s="621"/>
    </row>
    <row r="7" spans="1:13" ht="15" thickBot="1">
      <c r="A7" s="622" t="s">
        <v>18</v>
      </c>
      <c r="B7" s="623">
        <v>10.016023134885865</v>
      </c>
      <c r="C7" s="624">
        <v>19335.951997849159</v>
      </c>
      <c r="D7" s="625">
        <v>19722.671037806143</v>
      </c>
      <c r="E7" s="626">
        <v>-0.18443822869876697</v>
      </c>
      <c r="F7" s="627">
        <v>323.57487005197919</v>
      </c>
      <c r="G7" s="626">
        <v>-0.41324042223575441</v>
      </c>
      <c r="H7" s="626">
        <v>-23.551887513373071</v>
      </c>
      <c r="I7" s="626">
        <v>100</v>
      </c>
      <c r="J7" s="628" t="s">
        <v>19</v>
      </c>
    </row>
    <row r="8" spans="1:13">
      <c r="A8" s="629" t="s">
        <v>74</v>
      </c>
      <c r="B8" s="630" t="s">
        <v>510</v>
      </c>
      <c r="C8" s="631" t="s">
        <v>510</v>
      </c>
      <c r="D8" s="632" t="s">
        <v>510</v>
      </c>
      <c r="E8" s="633" t="s">
        <v>72</v>
      </c>
      <c r="F8" s="634" t="s">
        <v>510</v>
      </c>
      <c r="G8" s="635" t="s">
        <v>72</v>
      </c>
      <c r="H8" s="635" t="s">
        <v>72</v>
      </c>
      <c r="I8" s="636">
        <v>3.9984006397441027E-2</v>
      </c>
      <c r="J8" s="637" t="s">
        <v>72</v>
      </c>
    </row>
    <row r="9" spans="1:13">
      <c r="A9" s="638" t="s">
        <v>75</v>
      </c>
      <c r="B9" s="639">
        <v>10.892265643485342</v>
      </c>
      <c r="C9" s="588">
        <v>20435.7704380588</v>
      </c>
      <c r="D9" s="640">
        <v>20844.485846819978</v>
      </c>
      <c r="E9" s="641">
        <v>0.205744177682292</v>
      </c>
      <c r="F9" s="642">
        <v>358.39978296256106</v>
      </c>
      <c r="G9" s="643">
        <v>0.45777049923967572</v>
      </c>
      <c r="H9" s="643">
        <v>-22.595548089038221</v>
      </c>
      <c r="I9" s="643">
        <v>36.845261895241904</v>
      </c>
      <c r="J9" s="644">
        <v>0.45522674317098932</v>
      </c>
    </row>
    <row r="10" spans="1:13">
      <c r="A10" s="638" t="s">
        <v>76</v>
      </c>
      <c r="B10" s="639">
        <v>10.833570738318661</v>
      </c>
      <c r="C10" s="588">
        <v>20325.648664762968</v>
      </c>
      <c r="D10" s="640">
        <v>20732.161638058227</v>
      </c>
      <c r="E10" s="641">
        <v>2.4810627626322681</v>
      </c>
      <c r="F10" s="642">
        <v>402.69655172413792</v>
      </c>
      <c r="G10" s="643">
        <v>3.2506188127078244</v>
      </c>
      <c r="H10" s="643">
        <v>-41.27725856697819</v>
      </c>
      <c r="I10" s="643">
        <v>7.5369852059176328</v>
      </c>
      <c r="J10" s="644">
        <v>-2.2750276322300067</v>
      </c>
    </row>
    <row r="11" spans="1:13">
      <c r="A11" s="638" t="s">
        <v>77</v>
      </c>
      <c r="B11" s="645" t="s">
        <v>72</v>
      </c>
      <c r="C11" s="588" t="s">
        <v>72</v>
      </c>
      <c r="D11" s="640" t="s">
        <v>72</v>
      </c>
      <c r="E11" s="641" t="s">
        <v>72</v>
      </c>
      <c r="F11" s="642" t="s">
        <v>72</v>
      </c>
      <c r="G11" s="643" t="s">
        <v>72</v>
      </c>
      <c r="H11" s="643" t="s">
        <v>72</v>
      </c>
      <c r="I11" s="643" t="s">
        <v>72</v>
      </c>
      <c r="J11" s="644" t="s">
        <v>72</v>
      </c>
    </row>
    <row r="12" spans="1:13">
      <c r="A12" s="638" t="s">
        <v>71</v>
      </c>
      <c r="B12" s="639">
        <v>8.3041611997949456</v>
      </c>
      <c r="C12" s="588">
        <v>17051.665707997836</v>
      </c>
      <c r="D12" s="640">
        <v>17392.699022157794</v>
      </c>
      <c r="E12" s="641">
        <v>-0.58041640425685848</v>
      </c>
      <c r="F12" s="642">
        <v>278.95320924261875</v>
      </c>
      <c r="G12" s="643">
        <v>-0.34285449942748381</v>
      </c>
      <c r="H12" s="643">
        <v>-22.679900744416873</v>
      </c>
      <c r="I12" s="643">
        <v>31.147540983606557</v>
      </c>
      <c r="J12" s="644">
        <v>0.35127015982541465</v>
      </c>
    </row>
    <row r="13" spans="1:13" ht="15" thickBot="1">
      <c r="A13" s="646" t="s">
        <v>78</v>
      </c>
      <c r="B13" s="647">
        <v>10.180367471345544</v>
      </c>
      <c r="C13" s="589">
        <v>19653.219056651629</v>
      </c>
      <c r="D13" s="648">
        <v>20046.283437784663</v>
      </c>
      <c r="E13" s="649">
        <v>-1.565872004231236</v>
      </c>
      <c r="F13" s="650">
        <v>303.6456628477905</v>
      </c>
      <c r="G13" s="651">
        <v>-1.2567038087403222</v>
      </c>
      <c r="H13" s="651">
        <v>-17.821116341627437</v>
      </c>
      <c r="I13" s="651">
        <v>24.430227908836464</v>
      </c>
      <c r="J13" s="652">
        <v>1.7036498865225411</v>
      </c>
    </row>
    <row r="14" spans="1:13" ht="19" thickBot="1">
      <c r="A14" s="618" t="s">
        <v>229</v>
      </c>
      <c r="B14" s="619"/>
      <c r="C14" s="619"/>
      <c r="D14" s="653"/>
      <c r="E14" s="619"/>
      <c r="F14" s="619"/>
      <c r="G14" s="619"/>
      <c r="H14" s="619"/>
      <c r="I14" s="620"/>
      <c r="J14" s="621"/>
      <c r="L14" s="789"/>
      <c r="M14" s="366"/>
    </row>
    <row r="15" spans="1:13" ht="15" thickBot="1">
      <c r="A15" s="622" t="s">
        <v>18</v>
      </c>
      <c r="B15" s="654">
        <v>10.040879171965063</v>
      </c>
      <c r="C15" s="655">
        <v>19383.936625415179</v>
      </c>
      <c r="D15" s="656">
        <v>19771.615357923481</v>
      </c>
      <c r="E15" s="626">
        <v>0.60823006921345546</v>
      </c>
      <c r="F15" s="626">
        <v>318.40863799962113</v>
      </c>
      <c r="G15" s="626">
        <v>-1.5843499260332832E-2</v>
      </c>
      <c r="H15" s="626">
        <v>-16.590298625375258</v>
      </c>
      <c r="I15" s="626">
        <v>100</v>
      </c>
      <c r="J15" s="628" t="s">
        <v>19</v>
      </c>
    </row>
    <row r="16" spans="1:13">
      <c r="A16" s="629" t="s">
        <v>74</v>
      </c>
      <c r="B16" s="657" t="s">
        <v>510</v>
      </c>
      <c r="C16" s="631" t="s">
        <v>510</v>
      </c>
      <c r="D16" s="632" t="s">
        <v>510</v>
      </c>
      <c r="E16" s="633" t="s">
        <v>72</v>
      </c>
      <c r="F16" s="634" t="s">
        <v>510</v>
      </c>
      <c r="G16" s="635" t="s">
        <v>72</v>
      </c>
      <c r="H16" s="635" t="s">
        <v>72</v>
      </c>
      <c r="I16" s="636">
        <v>5.6828944875923465E-2</v>
      </c>
      <c r="J16" s="637" t="s">
        <v>72</v>
      </c>
    </row>
    <row r="17" spans="1:10">
      <c r="A17" s="638" t="s">
        <v>75</v>
      </c>
      <c r="B17" s="639">
        <v>10.82073791726412</v>
      </c>
      <c r="C17" s="588">
        <v>20301.572077418608</v>
      </c>
      <c r="D17" s="640">
        <v>20707.603518966982</v>
      </c>
      <c r="E17" s="641">
        <v>0.16149674592093596</v>
      </c>
      <c r="F17" s="642">
        <v>352.69644638403986</v>
      </c>
      <c r="G17" s="643">
        <v>-1.2362933064837394</v>
      </c>
      <c r="H17" s="643">
        <v>-23.87280493592786</v>
      </c>
      <c r="I17" s="643">
        <v>30.384542526993748</v>
      </c>
      <c r="J17" s="644">
        <v>-2.9066567145926001</v>
      </c>
    </row>
    <row r="18" spans="1:10">
      <c r="A18" s="638" t="s">
        <v>76</v>
      </c>
      <c r="B18" s="639">
        <v>10.829645793765792</v>
      </c>
      <c r="C18" s="588">
        <v>20318.284791305425</v>
      </c>
      <c r="D18" s="640">
        <v>20724.650487131534</v>
      </c>
      <c r="E18" s="641">
        <v>0.5113379819063868</v>
      </c>
      <c r="F18" s="642">
        <v>401.04678571428576</v>
      </c>
      <c r="G18" s="643">
        <v>1.4360423750383351</v>
      </c>
      <c r="H18" s="643">
        <v>2.9411764705882351</v>
      </c>
      <c r="I18" s="643">
        <v>5.3040348550861909</v>
      </c>
      <c r="J18" s="644">
        <v>1.0063574968937434</v>
      </c>
    </row>
    <row r="19" spans="1:10">
      <c r="A19" s="638" t="s">
        <v>77</v>
      </c>
      <c r="B19" s="645" t="s">
        <v>72</v>
      </c>
      <c r="C19" s="588" t="s">
        <v>510</v>
      </c>
      <c r="D19" s="640" t="s">
        <v>510</v>
      </c>
      <c r="E19" s="641" t="s">
        <v>72</v>
      </c>
      <c r="F19" s="642" t="s">
        <v>510</v>
      </c>
      <c r="G19" s="643" t="s">
        <v>72</v>
      </c>
      <c r="H19" s="643" t="s">
        <v>72</v>
      </c>
      <c r="I19" s="643" t="s">
        <v>72</v>
      </c>
      <c r="J19" s="644" t="s">
        <v>72</v>
      </c>
    </row>
    <row r="20" spans="1:10">
      <c r="A20" s="638" t="s">
        <v>71</v>
      </c>
      <c r="B20" s="639">
        <v>8.2444972734644981</v>
      </c>
      <c r="C20" s="588">
        <v>16929.15251224743</v>
      </c>
      <c r="D20" s="640">
        <v>17267.73556249238</v>
      </c>
      <c r="E20" s="641">
        <v>0.83464736425806074</v>
      </c>
      <c r="F20" s="642">
        <v>293.65982089552244</v>
      </c>
      <c r="G20" s="643">
        <v>1.288410080238378</v>
      </c>
      <c r="H20" s="643">
        <v>-18.728772440562832</v>
      </c>
      <c r="I20" s="643">
        <v>31.729494222390603</v>
      </c>
      <c r="J20" s="644">
        <v>-0.83489193656025762</v>
      </c>
    </row>
    <row r="21" spans="1:10" ht="15" thickBot="1">
      <c r="A21" s="646" t="s">
        <v>78</v>
      </c>
      <c r="B21" s="647">
        <v>10.638764993623962</v>
      </c>
      <c r="C21" s="589">
        <v>20538.156358347416</v>
      </c>
      <c r="D21" s="648">
        <v>20948.919485514365</v>
      </c>
      <c r="E21" s="649">
        <v>0.69166816210363513</v>
      </c>
      <c r="F21" s="650">
        <v>295.50350665054413</v>
      </c>
      <c r="G21" s="651">
        <v>8.9641512243409327E-2</v>
      </c>
      <c r="H21" s="651">
        <v>-11.123052122514778</v>
      </c>
      <c r="I21" s="651">
        <v>31.331691608259138</v>
      </c>
      <c r="J21" s="652">
        <v>1.9273623303321337</v>
      </c>
    </row>
    <row r="22" spans="1:10" ht="15" thickBot="1">
      <c r="A22" s="618" t="s">
        <v>232</v>
      </c>
      <c r="B22" s="619"/>
      <c r="C22" s="619"/>
      <c r="D22" s="653"/>
      <c r="E22" s="619"/>
      <c r="F22" s="619"/>
      <c r="G22" s="619"/>
      <c r="H22" s="619"/>
      <c r="I22" s="620"/>
      <c r="J22" s="621"/>
    </row>
    <row r="23" spans="1:10" ht="15" thickBot="1">
      <c r="A23" s="622" t="s">
        <v>18</v>
      </c>
      <c r="B23" s="654">
        <v>9.7720406441636989</v>
      </c>
      <c r="C23" s="655">
        <v>18864.943328501347</v>
      </c>
      <c r="D23" s="656">
        <v>19242.242195071376</v>
      </c>
      <c r="E23" s="626">
        <v>-0.51249260506677141</v>
      </c>
      <c r="F23" s="626">
        <v>311.45010197144796</v>
      </c>
      <c r="G23" s="626">
        <v>-1.0524354050943707</v>
      </c>
      <c r="H23" s="626">
        <v>-20.529443544030254</v>
      </c>
      <c r="I23" s="626">
        <v>100</v>
      </c>
      <c r="J23" s="628" t="s">
        <v>19</v>
      </c>
    </row>
    <row r="24" spans="1:10">
      <c r="A24" s="629" t="s">
        <v>74</v>
      </c>
      <c r="B24" s="630" t="s">
        <v>72</v>
      </c>
      <c r="C24" s="631" t="s">
        <v>72</v>
      </c>
      <c r="D24" s="632" t="s">
        <v>72</v>
      </c>
      <c r="E24" s="633" t="s">
        <v>72</v>
      </c>
      <c r="F24" s="634" t="s">
        <v>72</v>
      </c>
      <c r="G24" s="635" t="s">
        <v>72</v>
      </c>
      <c r="H24" s="636" t="s">
        <v>72</v>
      </c>
      <c r="I24" s="636" t="s">
        <v>72</v>
      </c>
      <c r="J24" s="658" t="s">
        <v>72</v>
      </c>
    </row>
    <row r="25" spans="1:10">
      <c r="A25" s="638" t="s">
        <v>75</v>
      </c>
      <c r="B25" s="645">
        <v>10.858617798233654</v>
      </c>
      <c r="C25" s="588">
        <v>20372.641272483401</v>
      </c>
      <c r="D25" s="640">
        <v>20780.09409793307</v>
      </c>
      <c r="E25" s="641" t="s">
        <v>72</v>
      </c>
      <c r="F25" s="642">
        <v>359.16717171717175</v>
      </c>
      <c r="G25" s="643">
        <v>-0.14893592342774084</v>
      </c>
      <c r="H25" s="643">
        <v>-18.012422360248447</v>
      </c>
      <c r="I25" s="659">
        <v>26.920462270564244</v>
      </c>
      <c r="J25" s="660">
        <v>0.82645902907315616</v>
      </c>
    </row>
    <row r="26" spans="1:10">
      <c r="A26" s="638" t="s">
        <v>76</v>
      </c>
      <c r="B26" s="639">
        <v>10.482456118721231</v>
      </c>
      <c r="C26" s="588">
        <v>19666.897033248086</v>
      </c>
      <c r="D26" s="640">
        <v>20060.234973913048</v>
      </c>
      <c r="E26" s="641" t="s">
        <v>72</v>
      </c>
      <c r="F26" s="642">
        <v>399.00612244897962</v>
      </c>
      <c r="G26" s="643">
        <v>-3.6413095921168792</v>
      </c>
      <c r="H26" s="643">
        <v>-48.421052631578945</v>
      </c>
      <c r="I26" s="643">
        <v>3.331067301155676</v>
      </c>
      <c r="J26" s="644">
        <v>-1.8012935848518876</v>
      </c>
    </row>
    <row r="27" spans="1:10">
      <c r="A27" s="638" t="s">
        <v>77</v>
      </c>
      <c r="B27" s="645" t="s">
        <v>72</v>
      </c>
      <c r="C27" s="588" t="s">
        <v>72</v>
      </c>
      <c r="D27" s="640" t="s">
        <v>72</v>
      </c>
      <c r="E27" s="641" t="s">
        <v>72</v>
      </c>
      <c r="F27" s="642" t="s">
        <v>72</v>
      </c>
      <c r="G27" s="643" t="s">
        <v>72</v>
      </c>
      <c r="H27" s="643" t="s">
        <v>72</v>
      </c>
      <c r="I27" s="643" t="s">
        <v>72</v>
      </c>
      <c r="J27" s="644" t="s">
        <v>72</v>
      </c>
    </row>
    <row r="28" spans="1:10">
      <c r="A28" s="638" t="s">
        <v>71</v>
      </c>
      <c r="B28" s="645">
        <v>8.4233188907027134</v>
      </c>
      <c r="C28" s="588">
        <v>17296.342691381346</v>
      </c>
      <c r="D28" s="640">
        <v>17642.269545208972</v>
      </c>
      <c r="E28" s="641" t="s">
        <v>72</v>
      </c>
      <c r="F28" s="642">
        <v>277.52050919377655</v>
      </c>
      <c r="G28" s="643">
        <v>-2.1239399986381557</v>
      </c>
      <c r="H28" s="643">
        <v>-14.303030303030303</v>
      </c>
      <c r="I28" s="643">
        <v>48.062542488103333</v>
      </c>
      <c r="J28" s="644">
        <v>3.4920400569850187</v>
      </c>
    </row>
    <row r="29" spans="1:10" ht="15" thickBot="1">
      <c r="A29" s="646" t="s">
        <v>78</v>
      </c>
      <c r="B29" s="647">
        <v>10.173542596864509</v>
      </c>
      <c r="C29" s="589">
        <v>19640.043623290556</v>
      </c>
      <c r="D29" s="648">
        <v>20032.844495756366</v>
      </c>
      <c r="E29" s="649" t="s">
        <v>72</v>
      </c>
      <c r="F29" s="650">
        <v>313.96426332288405</v>
      </c>
      <c r="G29" s="651">
        <v>3.7067329225930834</v>
      </c>
      <c r="H29" s="651">
        <v>-28.794642857142854</v>
      </c>
      <c r="I29" s="651">
        <v>21.68592794017675</v>
      </c>
      <c r="J29" s="652">
        <v>-2.5172055012062877</v>
      </c>
    </row>
    <row r="30" spans="1:10">
      <c r="A30" s="661" t="s">
        <v>313</v>
      </c>
    </row>
    <row r="31" spans="1:10">
      <c r="A31" s="467" t="s">
        <v>508</v>
      </c>
    </row>
    <row r="32" spans="1:10" ht="15" thickBot="1">
      <c r="A32" s="662" t="s">
        <v>507</v>
      </c>
      <c r="B32" s="663"/>
    </row>
    <row r="33" spans="1:8" ht="15" thickBot="1">
      <c r="A33" s="664" t="s">
        <v>39</v>
      </c>
      <c r="B33" s="1225" t="s">
        <v>40</v>
      </c>
      <c r="C33" s="1226"/>
      <c r="D33" s="1226"/>
      <c r="E33" s="1226"/>
      <c r="F33" s="1226"/>
      <c r="G33" s="1226"/>
      <c r="H33" s="1227"/>
    </row>
    <row r="34" spans="1:8">
      <c r="A34" s="665" t="s">
        <v>43</v>
      </c>
      <c r="B34" s="1231" t="s">
        <v>44</v>
      </c>
      <c r="C34" s="1232"/>
      <c r="D34" s="1232"/>
      <c r="E34" s="1232"/>
      <c r="F34" s="1232"/>
      <c r="G34" s="1232"/>
      <c r="H34" s="1233"/>
    </row>
    <row r="35" spans="1:8">
      <c r="A35" s="666" t="s">
        <v>45</v>
      </c>
      <c r="B35" s="1228" t="s">
        <v>46</v>
      </c>
      <c r="C35" s="1229"/>
      <c r="D35" s="1229"/>
      <c r="E35" s="1229"/>
      <c r="F35" s="1229"/>
      <c r="G35" s="1229"/>
      <c r="H35" s="1230"/>
    </row>
    <row r="36" spans="1:8" ht="15" thickBot="1">
      <c r="A36" s="667" t="s">
        <v>47</v>
      </c>
      <c r="B36" s="1234" t="s">
        <v>42</v>
      </c>
      <c r="C36" s="1235"/>
      <c r="D36" s="1235"/>
      <c r="E36" s="1235"/>
      <c r="F36" s="1235"/>
      <c r="G36" s="1235"/>
      <c r="H36" s="1236"/>
    </row>
    <row r="37" spans="1:8">
      <c r="A37" s="1224"/>
      <c r="B37" s="1224"/>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O311" sqref="O311"/>
    </sheetView>
  </sheetViews>
  <sheetFormatPr defaultColWidth="9.54296875" defaultRowHeight="14.5"/>
  <cols>
    <col min="1" max="1" width="18.1796875" style="455" customWidth="1"/>
    <col min="2" max="2" width="12.54296875" style="455" customWidth="1"/>
    <col min="3" max="3" width="10" style="455" customWidth="1"/>
    <col min="4" max="4" width="9.54296875" style="455" customWidth="1"/>
    <col min="5" max="5" width="11.1796875" style="455" customWidth="1"/>
    <col min="6" max="6" width="9.81640625" style="455" customWidth="1"/>
    <col min="7" max="7" width="9.54296875" style="455"/>
    <col min="8" max="8" width="10.1796875" style="455" customWidth="1"/>
    <col min="9" max="9" width="10.453125" style="455" customWidth="1"/>
    <col min="10" max="11" width="9.54296875" style="455"/>
    <col min="12" max="12" width="10.453125" style="455" customWidth="1"/>
    <col min="13" max="256" width="9.54296875" style="455"/>
    <col min="257" max="257" width="18.1796875" style="455" customWidth="1"/>
    <col min="258" max="258" width="12.54296875" style="455" customWidth="1"/>
    <col min="259" max="259" width="10" style="455" customWidth="1"/>
    <col min="260" max="260" width="9.54296875" style="455" customWidth="1"/>
    <col min="261" max="261" width="11.1796875" style="455" customWidth="1"/>
    <col min="262" max="262" width="9.81640625" style="455" customWidth="1"/>
    <col min="263" max="263" width="9.54296875" style="455"/>
    <col min="264" max="264" width="10.1796875" style="455" customWidth="1"/>
    <col min="265" max="265" width="10.453125" style="455" customWidth="1"/>
    <col min="266" max="267" width="9.54296875" style="455"/>
    <col min="268" max="268" width="10.453125" style="455" customWidth="1"/>
    <col min="269" max="512" width="9.54296875" style="455"/>
    <col min="513" max="513" width="18.1796875" style="455" customWidth="1"/>
    <col min="514" max="514" width="12.54296875" style="455" customWidth="1"/>
    <col min="515" max="515" width="10" style="455" customWidth="1"/>
    <col min="516" max="516" width="9.54296875" style="455" customWidth="1"/>
    <col min="517" max="517" width="11.1796875" style="455" customWidth="1"/>
    <col min="518" max="518" width="9.81640625" style="455" customWidth="1"/>
    <col min="519" max="519" width="9.54296875" style="455"/>
    <col min="520" max="520" width="10.1796875" style="455" customWidth="1"/>
    <col min="521" max="521" width="10.453125" style="455" customWidth="1"/>
    <col min="522" max="523" width="9.54296875" style="455"/>
    <col min="524" max="524" width="10.453125" style="455" customWidth="1"/>
    <col min="525" max="768" width="9.54296875" style="455"/>
    <col min="769" max="769" width="18.1796875" style="455" customWidth="1"/>
    <col min="770" max="770" width="12.54296875" style="455" customWidth="1"/>
    <col min="771" max="771" width="10" style="455" customWidth="1"/>
    <col min="772" max="772" width="9.54296875" style="455" customWidth="1"/>
    <col min="773" max="773" width="11.1796875" style="455" customWidth="1"/>
    <col min="774" max="774" width="9.81640625" style="455" customWidth="1"/>
    <col min="775" max="775" width="9.54296875" style="455"/>
    <col min="776" max="776" width="10.1796875" style="455" customWidth="1"/>
    <col min="777" max="777" width="10.453125" style="455" customWidth="1"/>
    <col min="778" max="779" width="9.54296875" style="455"/>
    <col min="780" max="780" width="10.453125" style="455" customWidth="1"/>
    <col min="781" max="1024" width="9.54296875" style="455"/>
    <col min="1025" max="1025" width="18.1796875" style="455" customWidth="1"/>
    <col min="1026" max="1026" width="12.54296875" style="455" customWidth="1"/>
    <col min="1027" max="1027" width="10" style="455" customWidth="1"/>
    <col min="1028" max="1028" width="9.54296875" style="455" customWidth="1"/>
    <col min="1029" max="1029" width="11.1796875" style="455" customWidth="1"/>
    <col min="1030" max="1030" width="9.81640625" style="455" customWidth="1"/>
    <col min="1031" max="1031" width="9.54296875" style="455"/>
    <col min="1032" max="1032" width="10.1796875" style="455" customWidth="1"/>
    <col min="1033" max="1033" width="10.453125" style="455" customWidth="1"/>
    <col min="1034" max="1035" width="9.54296875" style="455"/>
    <col min="1036" max="1036" width="10.453125" style="455" customWidth="1"/>
    <col min="1037" max="1280" width="9.54296875" style="455"/>
    <col min="1281" max="1281" width="18.1796875" style="455" customWidth="1"/>
    <col min="1282" max="1282" width="12.54296875" style="455" customWidth="1"/>
    <col min="1283" max="1283" width="10" style="455" customWidth="1"/>
    <col min="1284" max="1284" width="9.54296875" style="455" customWidth="1"/>
    <col min="1285" max="1285" width="11.1796875" style="455" customWidth="1"/>
    <col min="1286" max="1286" width="9.81640625" style="455" customWidth="1"/>
    <col min="1287" max="1287" width="9.54296875" style="455"/>
    <col min="1288" max="1288" width="10.1796875" style="455" customWidth="1"/>
    <col min="1289" max="1289" width="10.453125" style="455" customWidth="1"/>
    <col min="1290" max="1291" width="9.54296875" style="455"/>
    <col min="1292" max="1292" width="10.453125" style="455" customWidth="1"/>
    <col min="1293" max="1536" width="9.54296875" style="455"/>
    <col min="1537" max="1537" width="18.1796875" style="455" customWidth="1"/>
    <col min="1538" max="1538" width="12.54296875" style="455" customWidth="1"/>
    <col min="1539" max="1539" width="10" style="455" customWidth="1"/>
    <col min="1540" max="1540" width="9.54296875" style="455" customWidth="1"/>
    <col min="1541" max="1541" width="11.1796875" style="455" customWidth="1"/>
    <col min="1542" max="1542" width="9.81640625" style="455" customWidth="1"/>
    <col min="1543" max="1543" width="9.54296875" style="455"/>
    <col min="1544" max="1544" width="10.1796875" style="455" customWidth="1"/>
    <col min="1545" max="1545" width="10.453125" style="455" customWidth="1"/>
    <col min="1546" max="1547" width="9.54296875" style="455"/>
    <col min="1548" max="1548" width="10.453125" style="455" customWidth="1"/>
    <col min="1549" max="1792" width="9.54296875" style="455"/>
    <col min="1793" max="1793" width="18.1796875" style="455" customWidth="1"/>
    <col min="1794" max="1794" width="12.54296875" style="455" customWidth="1"/>
    <col min="1795" max="1795" width="10" style="455" customWidth="1"/>
    <col min="1796" max="1796" width="9.54296875" style="455" customWidth="1"/>
    <col min="1797" max="1797" width="11.1796875" style="455" customWidth="1"/>
    <col min="1798" max="1798" width="9.81640625" style="455" customWidth="1"/>
    <col min="1799" max="1799" width="9.54296875" style="455"/>
    <col min="1800" max="1800" width="10.1796875" style="455" customWidth="1"/>
    <col min="1801" max="1801" width="10.453125" style="455" customWidth="1"/>
    <col min="1802" max="1803" width="9.54296875" style="455"/>
    <col min="1804" max="1804" width="10.453125" style="455" customWidth="1"/>
    <col min="1805" max="2048" width="9.54296875" style="455"/>
    <col min="2049" max="2049" width="18.1796875" style="455" customWidth="1"/>
    <col min="2050" max="2050" width="12.54296875" style="455" customWidth="1"/>
    <col min="2051" max="2051" width="10" style="455" customWidth="1"/>
    <col min="2052" max="2052" width="9.54296875" style="455" customWidth="1"/>
    <col min="2053" max="2053" width="11.1796875" style="455" customWidth="1"/>
    <col min="2054" max="2054" width="9.81640625" style="455" customWidth="1"/>
    <col min="2055" max="2055" width="9.54296875" style="455"/>
    <col min="2056" max="2056" width="10.1796875" style="455" customWidth="1"/>
    <col min="2057" max="2057" width="10.453125" style="455" customWidth="1"/>
    <col min="2058" max="2059" width="9.54296875" style="455"/>
    <col min="2060" max="2060" width="10.453125" style="455" customWidth="1"/>
    <col min="2061" max="2304" width="9.54296875" style="455"/>
    <col min="2305" max="2305" width="18.1796875" style="455" customWidth="1"/>
    <col min="2306" max="2306" width="12.54296875" style="455" customWidth="1"/>
    <col min="2307" max="2307" width="10" style="455" customWidth="1"/>
    <col min="2308" max="2308" width="9.54296875" style="455" customWidth="1"/>
    <col min="2309" max="2309" width="11.1796875" style="455" customWidth="1"/>
    <col min="2310" max="2310" width="9.81640625" style="455" customWidth="1"/>
    <col min="2311" max="2311" width="9.54296875" style="455"/>
    <col min="2312" max="2312" width="10.1796875" style="455" customWidth="1"/>
    <col min="2313" max="2313" width="10.453125" style="455" customWidth="1"/>
    <col min="2314" max="2315" width="9.54296875" style="455"/>
    <col min="2316" max="2316" width="10.453125" style="455" customWidth="1"/>
    <col min="2317" max="2560" width="9.54296875" style="455"/>
    <col min="2561" max="2561" width="18.1796875" style="455" customWidth="1"/>
    <col min="2562" max="2562" width="12.54296875" style="455" customWidth="1"/>
    <col min="2563" max="2563" width="10" style="455" customWidth="1"/>
    <col min="2564" max="2564" width="9.54296875" style="455" customWidth="1"/>
    <col min="2565" max="2565" width="11.1796875" style="455" customWidth="1"/>
    <col min="2566" max="2566" width="9.81640625" style="455" customWidth="1"/>
    <col min="2567" max="2567" width="9.54296875" style="455"/>
    <col min="2568" max="2568" width="10.1796875" style="455" customWidth="1"/>
    <col min="2569" max="2569" width="10.453125" style="455" customWidth="1"/>
    <col min="2570" max="2571" width="9.54296875" style="455"/>
    <col min="2572" max="2572" width="10.453125" style="455" customWidth="1"/>
    <col min="2573" max="2816" width="9.54296875" style="455"/>
    <col min="2817" max="2817" width="18.1796875" style="455" customWidth="1"/>
    <col min="2818" max="2818" width="12.54296875" style="455" customWidth="1"/>
    <col min="2819" max="2819" width="10" style="455" customWidth="1"/>
    <col min="2820" max="2820" width="9.54296875" style="455" customWidth="1"/>
    <col min="2821" max="2821" width="11.1796875" style="455" customWidth="1"/>
    <col min="2822" max="2822" width="9.81640625" style="455" customWidth="1"/>
    <col min="2823" max="2823" width="9.54296875" style="455"/>
    <col min="2824" max="2824" width="10.1796875" style="455" customWidth="1"/>
    <col min="2825" max="2825" width="10.453125" style="455" customWidth="1"/>
    <col min="2826" max="2827" width="9.54296875" style="455"/>
    <col min="2828" max="2828" width="10.453125" style="455" customWidth="1"/>
    <col min="2829" max="3072" width="9.54296875" style="455"/>
    <col min="3073" max="3073" width="18.1796875" style="455" customWidth="1"/>
    <col min="3074" max="3074" width="12.54296875" style="455" customWidth="1"/>
    <col min="3075" max="3075" width="10" style="455" customWidth="1"/>
    <col min="3076" max="3076" width="9.54296875" style="455" customWidth="1"/>
    <col min="3077" max="3077" width="11.1796875" style="455" customWidth="1"/>
    <col min="3078" max="3078" width="9.81640625" style="455" customWidth="1"/>
    <col min="3079" max="3079" width="9.54296875" style="455"/>
    <col min="3080" max="3080" width="10.1796875" style="455" customWidth="1"/>
    <col min="3081" max="3081" width="10.453125" style="455" customWidth="1"/>
    <col min="3082" max="3083" width="9.54296875" style="455"/>
    <col min="3084" max="3084" width="10.453125" style="455" customWidth="1"/>
    <col min="3085" max="3328" width="9.54296875" style="455"/>
    <col min="3329" max="3329" width="18.1796875" style="455" customWidth="1"/>
    <col min="3330" max="3330" width="12.54296875" style="455" customWidth="1"/>
    <col min="3331" max="3331" width="10" style="455" customWidth="1"/>
    <col min="3332" max="3332" width="9.54296875" style="455" customWidth="1"/>
    <col min="3333" max="3333" width="11.1796875" style="455" customWidth="1"/>
    <col min="3334" max="3334" width="9.81640625" style="455" customWidth="1"/>
    <col min="3335" max="3335" width="9.54296875" style="455"/>
    <col min="3336" max="3336" width="10.1796875" style="455" customWidth="1"/>
    <col min="3337" max="3337" width="10.453125" style="455" customWidth="1"/>
    <col min="3338" max="3339" width="9.54296875" style="455"/>
    <col min="3340" max="3340" width="10.453125" style="455" customWidth="1"/>
    <col min="3341" max="3584" width="9.54296875" style="455"/>
    <col min="3585" max="3585" width="18.1796875" style="455" customWidth="1"/>
    <col min="3586" max="3586" width="12.54296875" style="455" customWidth="1"/>
    <col min="3587" max="3587" width="10" style="455" customWidth="1"/>
    <col min="3588" max="3588" width="9.54296875" style="455" customWidth="1"/>
    <col min="3589" max="3589" width="11.1796875" style="455" customWidth="1"/>
    <col min="3590" max="3590" width="9.81640625" style="455" customWidth="1"/>
    <col min="3591" max="3591" width="9.54296875" style="455"/>
    <col min="3592" max="3592" width="10.1796875" style="455" customWidth="1"/>
    <col min="3593" max="3593" width="10.453125" style="455" customWidth="1"/>
    <col min="3594" max="3595" width="9.54296875" style="455"/>
    <col min="3596" max="3596" width="10.453125" style="455" customWidth="1"/>
    <col min="3597" max="3840" width="9.54296875" style="455"/>
    <col min="3841" max="3841" width="18.1796875" style="455" customWidth="1"/>
    <col min="3842" max="3842" width="12.54296875" style="455" customWidth="1"/>
    <col min="3843" max="3843" width="10" style="455" customWidth="1"/>
    <col min="3844" max="3844" width="9.54296875" style="455" customWidth="1"/>
    <col min="3845" max="3845" width="11.1796875" style="455" customWidth="1"/>
    <col min="3846" max="3846" width="9.81640625" style="455" customWidth="1"/>
    <col min="3847" max="3847" width="9.54296875" style="455"/>
    <col min="3848" max="3848" width="10.1796875" style="455" customWidth="1"/>
    <col min="3849" max="3849" width="10.453125" style="455" customWidth="1"/>
    <col min="3850" max="3851" width="9.54296875" style="455"/>
    <col min="3852" max="3852" width="10.453125" style="455" customWidth="1"/>
    <col min="3853" max="4096" width="9.54296875" style="455"/>
    <col min="4097" max="4097" width="18.1796875" style="455" customWidth="1"/>
    <col min="4098" max="4098" width="12.54296875" style="455" customWidth="1"/>
    <col min="4099" max="4099" width="10" style="455" customWidth="1"/>
    <col min="4100" max="4100" width="9.54296875" style="455" customWidth="1"/>
    <col min="4101" max="4101" width="11.1796875" style="455" customWidth="1"/>
    <col min="4102" max="4102" width="9.81640625" style="455" customWidth="1"/>
    <col min="4103" max="4103" width="9.54296875" style="455"/>
    <col min="4104" max="4104" width="10.1796875" style="455" customWidth="1"/>
    <col min="4105" max="4105" width="10.453125" style="455" customWidth="1"/>
    <col min="4106" max="4107" width="9.54296875" style="455"/>
    <col min="4108" max="4108" width="10.453125" style="455" customWidth="1"/>
    <col min="4109" max="4352" width="9.54296875" style="455"/>
    <col min="4353" max="4353" width="18.1796875" style="455" customWidth="1"/>
    <col min="4354" max="4354" width="12.54296875" style="455" customWidth="1"/>
    <col min="4355" max="4355" width="10" style="455" customWidth="1"/>
    <col min="4356" max="4356" width="9.54296875" style="455" customWidth="1"/>
    <col min="4357" max="4357" width="11.1796875" style="455" customWidth="1"/>
    <col min="4358" max="4358" width="9.81640625" style="455" customWidth="1"/>
    <col min="4359" max="4359" width="9.54296875" style="455"/>
    <col min="4360" max="4360" width="10.1796875" style="455" customWidth="1"/>
    <col min="4361" max="4361" width="10.453125" style="455" customWidth="1"/>
    <col min="4362" max="4363" width="9.54296875" style="455"/>
    <col min="4364" max="4364" width="10.453125" style="455" customWidth="1"/>
    <col min="4365" max="4608" width="9.54296875" style="455"/>
    <col min="4609" max="4609" width="18.1796875" style="455" customWidth="1"/>
    <col min="4610" max="4610" width="12.54296875" style="455" customWidth="1"/>
    <col min="4611" max="4611" width="10" style="455" customWidth="1"/>
    <col min="4612" max="4612" width="9.54296875" style="455" customWidth="1"/>
    <col min="4613" max="4613" width="11.1796875" style="455" customWidth="1"/>
    <col min="4614" max="4614" width="9.81640625" style="455" customWidth="1"/>
    <col min="4615" max="4615" width="9.54296875" style="455"/>
    <col min="4616" max="4616" width="10.1796875" style="455" customWidth="1"/>
    <col min="4617" max="4617" width="10.453125" style="455" customWidth="1"/>
    <col min="4618" max="4619" width="9.54296875" style="455"/>
    <col min="4620" max="4620" width="10.453125" style="455" customWidth="1"/>
    <col min="4621" max="4864" width="9.54296875" style="455"/>
    <col min="4865" max="4865" width="18.1796875" style="455" customWidth="1"/>
    <col min="4866" max="4866" width="12.54296875" style="455" customWidth="1"/>
    <col min="4867" max="4867" width="10" style="455" customWidth="1"/>
    <col min="4868" max="4868" width="9.54296875" style="455" customWidth="1"/>
    <col min="4869" max="4869" width="11.1796875" style="455" customWidth="1"/>
    <col min="4870" max="4870" width="9.81640625" style="455" customWidth="1"/>
    <col min="4871" max="4871" width="9.54296875" style="455"/>
    <col min="4872" max="4872" width="10.1796875" style="455" customWidth="1"/>
    <col min="4873" max="4873" width="10.453125" style="455" customWidth="1"/>
    <col min="4874" max="4875" width="9.54296875" style="455"/>
    <col min="4876" max="4876" width="10.453125" style="455" customWidth="1"/>
    <col min="4877" max="5120" width="9.54296875" style="455"/>
    <col min="5121" max="5121" width="18.1796875" style="455" customWidth="1"/>
    <col min="5122" max="5122" width="12.54296875" style="455" customWidth="1"/>
    <col min="5123" max="5123" width="10" style="455" customWidth="1"/>
    <col min="5124" max="5124" width="9.54296875" style="455" customWidth="1"/>
    <col min="5125" max="5125" width="11.1796875" style="455" customWidth="1"/>
    <col min="5126" max="5126" width="9.81640625" style="455" customWidth="1"/>
    <col min="5127" max="5127" width="9.54296875" style="455"/>
    <col min="5128" max="5128" width="10.1796875" style="455" customWidth="1"/>
    <col min="5129" max="5129" width="10.453125" style="455" customWidth="1"/>
    <col min="5130" max="5131" width="9.54296875" style="455"/>
    <col min="5132" max="5132" width="10.453125" style="455" customWidth="1"/>
    <col min="5133" max="5376" width="9.54296875" style="455"/>
    <col min="5377" max="5377" width="18.1796875" style="455" customWidth="1"/>
    <col min="5378" max="5378" width="12.54296875" style="455" customWidth="1"/>
    <col min="5379" max="5379" width="10" style="455" customWidth="1"/>
    <col min="5380" max="5380" width="9.54296875" style="455" customWidth="1"/>
    <col min="5381" max="5381" width="11.1796875" style="455" customWidth="1"/>
    <col min="5382" max="5382" width="9.81640625" style="455" customWidth="1"/>
    <col min="5383" max="5383" width="9.54296875" style="455"/>
    <col min="5384" max="5384" width="10.1796875" style="455" customWidth="1"/>
    <col min="5385" max="5385" width="10.453125" style="455" customWidth="1"/>
    <col min="5386" max="5387" width="9.54296875" style="455"/>
    <col min="5388" max="5388" width="10.453125" style="455" customWidth="1"/>
    <col min="5389" max="5632" width="9.54296875" style="455"/>
    <col min="5633" max="5633" width="18.1796875" style="455" customWidth="1"/>
    <col min="5634" max="5634" width="12.54296875" style="455" customWidth="1"/>
    <col min="5635" max="5635" width="10" style="455" customWidth="1"/>
    <col min="5636" max="5636" width="9.54296875" style="455" customWidth="1"/>
    <col min="5637" max="5637" width="11.1796875" style="455" customWidth="1"/>
    <col min="5638" max="5638" width="9.81640625" style="455" customWidth="1"/>
    <col min="5639" max="5639" width="9.54296875" style="455"/>
    <col min="5640" max="5640" width="10.1796875" style="455" customWidth="1"/>
    <col min="5641" max="5641" width="10.453125" style="455" customWidth="1"/>
    <col min="5642" max="5643" width="9.54296875" style="455"/>
    <col min="5644" max="5644" width="10.453125" style="455" customWidth="1"/>
    <col min="5645" max="5888" width="9.54296875" style="455"/>
    <col min="5889" max="5889" width="18.1796875" style="455" customWidth="1"/>
    <col min="5890" max="5890" width="12.54296875" style="455" customWidth="1"/>
    <col min="5891" max="5891" width="10" style="455" customWidth="1"/>
    <col min="5892" max="5892" width="9.54296875" style="455" customWidth="1"/>
    <col min="5893" max="5893" width="11.1796875" style="455" customWidth="1"/>
    <col min="5894" max="5894" width="9.81640625" style="455" customWidth="1"/>
    <col min="5895" max="5895" width="9.54296875" style="455"/>
    <col min="5896" max="5896" width="10.1796875" style="455" customWidth="1"/>
    <col min="5897" max="5897" width="10.453125" style="455" customWidth="1"/>
    <col min="5898" max="5899" width="9.54296875" style="455"/>
    <col min="5900" max="5900" width="10.453125" style="455" customWidth="1"/>
    <col min="5901" max="6144" width="9.54296875" style="455"/>
    <col min="6145" max="6145" width="18.1796875" style="455" customWidth="1"/>
    <col min="6146" max="6146" width="12.54296875" style="455" customWidth="1"/>
    <col min="6147" max="6147" width="10" style="455" customWidth="1"/>
    <col min="6148" max="6148" width="9.54296875" style="455" customWidth="1"/>
    <col min="6149" max="6149" width="11.1796875" style="455" customWidth="1"/>
    <col min="6150" max="6150" width="9.81640625" style="455" customWidth="1"/>
    <col min="6151" max="6151" width="9.54296875" style="455"/>
    <col min="6152" max="6152" width="10.1796875" style="455" customWidth="1"/>
    <col min="6153" max="6153" width="10.453125" style="455" customWidth="1"/>
    <col min="6154" max="6155" width="9.54296875" style="455"/>
    <col min="6156" max="6156" width="10.453125" style="455" customWidth="1"/>
    <col min="6157" max="6400" width="9.54296875" style="455"/>
    <col min="6401" max="6401" width="18.1796875" style="455" customWidth="1"/>
    <col min="6402" max="6402" width="12.54296875" style="455" customWidth="1"/>
    <col min="6403" max="6403" width="10" style="455" customWidth="1"/>
    <col min="6404" max="6404" width="9.54296875" style="455" customWidth="1"/>
    <col min="6405" max="6405" width="11.1796875" style="455" customWidth="1"/>
    <col min="6406" max="6406" width="9.81640625" style="455" customWidth="1"/>
    <col min="6407" max="6407" width="9.54296875" style="455"/>
    <col min="6408" max="6408" width="10.1796875" style="455" customWidth="1"/>
    <col min="6409" max="6409" width="10.453125" style="455" customWidth="1"/>
    <col min="6410" max="6411" width="9.54296875" style="455"/>
    <col min="6412" max="6412" width="10.453125" style="455" customWidth="1"/>
    <col min="6413" max="6656" width="9.54296875" style="455"/>
    <col min="6657" max="6657" width="18.1796875" style="455" customWidth="1"/>
    <col min="6658" max="6658" width="12.54296875" style="455" customWidth="1"/>
    <col min="6659" max="6659" width="10" style="455" customWidth="1"/>
    <col min="6660" max="6660" width="9.54296875" style="455" customWidth="1"/>
    <col min="6661" max="6661" width="11.1796875" style="455" customWidth="1"/>
    <col min="6662" max="6662" width="9.81640625" style="455" customWidth="1"/>
    <col min="6663" max="6663" width="9.54296875" style="455"/>
    <col min="6664" max="6664" width="10.1796875" style="455" customWidth="1"/>
    <col min="6665" max="6665" width="10.453125" style="455" customWidth="1"/>
    <col min="6666" max="6667" width="9.54296875" style="455"/>
    <col min="6668" max="6668" width="10.453125" style="455" customWidth="1"/>
    <col min="6669" max="6912" width="9.54296875" style="455"/>
    <col min="6913" max="6913" width="18.1796875" style="455" customWidth="1"/>
    <col min="6914" max="6914" width="12.54296875" style="455" customWidth="1"/>
    <col min="6915" max="6915" width="10" style="455" customWidth="1"/>
    <col min="6916" max="6916" width="9.54296875" style="455" customWidth="1"/>
    <col min="6917" max="6917" width="11.1796875" style="455" customWidth="1"/>
    <col min="6918" max="6918" width="9.81640625" style="455" customWidth="1"/>
    <col min="6919" max="6919" width="9.54296875" style="455"/>
    <col min="6920" max="6920" width="10.1796875" style="455" customWidth="1"/>
    <col min="6921" max="6921" width="10.453125" style="455" customWidth="1"/>
    <col min="6922" max="6923" width="9.54296875" style="455"/>
    <col min="6924" max="6924" width="10.453125" style="455" customWidth="1"/>
    <col min="6925" max="7168" width="9.54296875" style="455"/>
    <col min="7169" max="7169" width="18.1796875" style="455" customWidth="1"/>
    <col min="7170" max="7170" width="12.54296875" style="455" customWidth="1"/>
    <col min="7171" max="7171" width="10" style="455" customWidth="1"/>
    <col min="7172" max="7172" width="9.54296875" style="455" customWidth="1"/>
    <col min="7173" max="7173" width="11.1796875" style="455" customWidth="1"/>
    <col min="7174" max="7174" width="9.81640625" style="455" customWidth="1"/>
    <col min="7175" max="7175" width="9.54296875" style="455"/>
    <col min="7176" max="7176" width="10.1796875" style="455" customWidth="1"/>
    <col min="7177" max="7177" width="10.453125" style="455" customWidth="1"/>
    <col min="7178" max="7179" width="9.54296875" style="455"/>
    <col min="7180" max="7180" width="10.453125" style="455" customWidth="1"/>
    <col min="7181" max="7424" width="9.54296875" style="455"/>
    <col min="7425" max="7425" width="18.1796875" style="455" customWidth="1"/>
    <col min="7426" max="7426" width="12.54296875" style="455" customWidth="1"/>
    <col min="7427" max="7427" width="10" style="455" customWidth="1"/>
    <col min="7428" max="7428" width="9.54296875" style="455" customWidth="1"/>
    <col min="7429" max="7429" width="11.1796875" style="455" customWidth="1"/>
    <col min="7430" max="7430" width="9.81640625" style="455" customWidth="1"/>
    <col min="7431" max="7431" width="9.54296875" style="455"/>
    <col min="7432" max="7432" width="10.1796875" style="455" customWidth="1"/>
    <col min="7433" max="7433" width="10.453125" style="455" customWidth="1"/>
    <col min="7434" max="7435" width="9.54296875" style="455"/>
    <col min="7436" max="7436" width="10.453125" style="455" customWidth="1"/>
    <col min="7437" max="7680" width="9.54296875" style="455"/>
    <col min="7681" max="7681" width="18.1796875" style="455" customWidth="1"/>
    <col min="7682" max="7682" width="12.54296875" style="455" customWidth="1"/>
    <col min="7683" max="7683" width="10" style="455" customWidth="1"/>
    <col min="7684" max="7684" width="9.54296875" style="455" customWidth="1"/>
    <col min="7685" max="7685" width="11.1796875" style="455" customWidth="1"/>
    <col min="7686" max="7686" width="9.81640625" style="455" customWidth="1"/>
    <col min="7687" max="7687" width="9.54296875" style="455"/>
    <col min="7688" max="7688" width="10.1796875" style="455" customWidth="1"/>
    <col min="7689" max="7689" width="10.453125" style="455" customWidth="1"/>
    <col min="7690" max="7691" width="9.54296875" style="455"/>
    <col min="7692" max="7692" width="10.453125" style="455" customWidth="1"/>
    <col min="7693" max="7936" width="9.54296875" style="455"/>
    <col min="7937" max="7937" width="18.1796875" style="455" customWidth="1"/>
    <col min="7938" max="7938" width="12.54296875" style="455" customWidth="1"/>
    <col min="7939" max="7939" width="10" style="455" customWidth="1"/>
    <col min="7940" max="7940" width="9.54296875" style="455" customWidth="1"/>
    <col min="7941" max="7941" width="11.1796875" style="455" customWidth="1"/>
    <col min="7942" max="7942" width="9.81640625" style="455" customWidth="1"/>
    <col min="7943" max="7943" width="9.54296875" style="455"/>
    <col min="7944" max="7944" width="10.1796875" style="455" customWidth="1"/>
    <col min="7945" max="7945" width="10.453125" style="455" customWidth="1"/>
    <col min="7946" max="7947" width="9.54296875" style="455"/>
    <col min="7948" max="7948" width="10.453125" style="455" customWidth="1"/>
    <col min="7949" max="8192" width="9.54296875" style="455"/>
    <col min="8193" max="8193" width="18.1796875" style="455" customWidth="1"/>
    <col min="8194" max="8194" width="12.54296875" style="455" customWidth="1"/>
    <col min="8195" max="8195" width="10" style="455" customWidth="1"/>
    <col min="8196" max="8196" width="9.54296875" style="455" customWidth="1"/>
    <col min="8197" max="8197" width="11.1796875" style="455" customWidth="1"/>
    <col min="8198" max="8198" width="9.81640625" style="455" customWidth="1"/>
    <col min="8199" max="8199" width="9.54296875" style="455"/>
    <col min="8200" max="8200" width="10.1796875" style="455" customWidth="1"/>
    <col min="8201" max="8201" width="10.453125" style="455" customWidth="1"/>
    <col min="8202" max="8203" width="9.54296875" style="455"/>
    <col min="8204" max="8204" width="10.453125" style="455" customWidth="1"/>
    <col min="8205" max="8448" width="9.54296875" style="455"/>
    <col min="8449" max="8449" width="18.1796875" style="455" customWidth="1"/>
    <col min="8450" max="8450" width="12.54296875" style="455" customWidth="1"/>
    <col min="8451" max="8451" width="10" style="455" customWidth="1"/>
    <col min="8452" max="8452" width="9.54296875" style="455" customWidth="1"/>
    <col min="8453" max="8453" width="11.1796875" style="455" customWidth="1"/>
    <col min="8454" max="8454" width="9.81640625" style="455" customWidth="1"/>
    <col min="8455" max="8455" width="9.54296875" style="455"/>
    <col min="8456" max="8456" width="10.1796875" style="455" customWidth="1"/>
    <col min="8457" max="8457" width="10.453125" style="455" customWidth="1"/>
    <col min="8458" max="8459" width="9.54296875" style="455"/>
    <col min="8460" max="8460" width="10.453125" style="455" customWidth="1"/>
    <col min="8461" max="8704" width="9.54296875" style="455"/>
    <col min="8705" max="8705" width="18.1796875" style="455" customWidth="1"/>
    <col min="8706" max="8706" width="12.54296875" style="455" customWidth="1"/>
    <col min="8707" max="8707" width="10" style="455" customWidth="1"/>
    <col min="8708" max="8708" width="9.54296875" style="455" customWidth="1"/>
    <col min="8709" max="8709" width="11.1796875" style="455" customWidth="1"/>
    <col min="8710" max="8710" width="9.81640625" style="455" customWidth="1"/>
    <col min="8711" max="8711" width="9.54296875" style="455"/>
    <col min="8712" max="8712" width="10.1796875" style="455" customWidth="1"/>
    <col min="8713" max="8713" width="10.453125" style="455" customWidth="1"/>
    <col min="8714" max="8715" width="9.54296875" style="455"/>
    <col min="8716" max="8716" width="10.453125" style="455" customWidth="1"/>
    <col min="8717" max="8960" width="9.54296875" style="455"/>
    <col min="8961" max="8961" width="18.1796875" style="455" customWidth="1"/>
    <col min="8962" max="8962" width="12.54296875" style="455" customWidth="1"/>
    <col min="8963" max="8963" width="10" style="455" customWidth="1"/>
    <col min="8964" max="8964" width="9.54296875" style="455" customWidth="1"/>
    <col min="8965" max="8965" width="11.1796875" style="455" customWidth="1"/>
    <col min="8966" max="8966" width="9.81640625" style="455" customWidth="1"/>
    <col min="8967" max="8967" width="9.54296875" style="455"/>
    <col min="8968" max="8968" width="10.1796875" style="455" customWidth="1"/>
    <col min="8969" max="8969" width="10.453125" style="455" customWidth="1"/>
    <col min="8970" max="8971" width="9.54296875" style="455"/>
    <col min="8972" max="8972" width="10.453125" style="455" customWidth="1"/>
    <col min="8973" max="9216" width="9.54296875" style="455"/>
    <col min="9217" max="9217" width="18.1796875" style="455" customWidth="1"/>
    <col min="9218" max="9218" width="12.54296875" style="455" customWidth="1"/>
    <col min="9219" max="9219" width="10" style="455" customWidth="1"/>
    <col min="9220" max="9220" width="9.54296875" style="455" customWidth="1"/>
    <col min="9221" max="9221" width="11.1796875" style="455" customWidth="1"/>
    <col min="9222" max="9222" width="9.81640625" style="455" customWidth="1"/>
    <col min="9223" max="9223" width="9.54296875" style="455"/>
    <col min="9224" max="9224" width="10.1796875" style="455" customWidth="1"/>
    <col min="9225" max="9225" width="10.453125" style="455" customWidth="1"/>
    <col min="9226" max="9227" width="9.54296875" style="455"/>
    <col min="9228" max="9228" width="10.453125" style="455" customWidth="1"/>
    <col min="9229" max="9472" width="9.54296875" style="455"/>
    <col min="9473" max="9473" width="18.1796875" style="455" customWidth="1"/>
    <col min="9474" max="9474" width="12.54296875" style="455" customWidth="1"/>
    <col min="9475" max="9475" width="10" style="455" customWidth="1"/>
    <col min="9476" max="9476" width="9.54296875" style="455" customWidth="1"/>
    <col min="9477" max="9477" width="11.1796875" style="455" customWidth="1"/>
    <col min="9478" max="9478" width="9.81640625" style="455" customWidth="1"/>
    <col min="9479" max="9479" width="9.54296875" style="455"/>
    <col min="9480" max="9480" width="10.1796875" style="455" customWidth="1"/>
    <col min="9481" max="9481" width="10.453125" style="455" customWidth="1"/>
    <col min="9482" max="9483" width="9.54296875" style="455"/>
    <col min="9484" max="9484" width="10.453125" style="455" customWidth="1"/>
    <col min="9485" max="9728" width="9.54296875" style="455"/>
    <col min="9729" max="9729" width="18.1796875" style="455" customWidth="1"/>
    <col min="9730" max="9730" width="12.54296875" style="455" customWidth="1"/>
    <col min="9731" max="9731" width="10" style="455" customWidth="1"/>
    <col min="9732" max="9732" width="9.54296875" style="455" customWidth="1"/>
    <col min="9733" max="9733" width="11.1796875" style="455" customWidth="1"/>
    <col min="9734" max="9734" width="9.81640625" style="455" customWidth="1"/>
    <col min="9735" max="9735" width="9.54296875" style="455"/>
    <col min="9736" max="9736" width="10.1796875" style="455" customWidth="1"/>
    <col min="9737" max="9737" width="10.453125" style="455" customWidth="1"/>
    <col min="9738" max="9739" width="9.54296875" style="455"/>
    <col min="9740" max="9740" width="10.453125" style="455" customWidth="1"/>
    <col min="9741" max="9984" width="9.54296875" style="455"/>
    <col min="9985" max="9985" width="18.1796875" style="455" customWidth="1"/>
    <col min="9986" max="9986" width="12.54296875" style="455" customWidth="1"/>
    <col min="9987" max="9987" width="10" style="455" customWidth="1"/>
    <col min="9988" max="9988" width="9.54296875" style="455" customWidth="1"/>
    <col min="9989" max="9989" width="11.1796875" style="455" customWidth="1"/>
    <col min="9990" max="9990" width="9.81640625" style="455" customWidth="1"/>
    <col min="9991" max="9991" width="9.54296875" style="455"/>
    <col min="9992" max="9992" width="10.1796875" style="455" customWidth="1"/>
    <col min="9993" max="9993" width="10.453125" style="455" customWidth="1"/>
    <col min="9994" max="9995" width="9.54296875" style="455"/>
    <col min="9996" max="9996" width="10.453125" style="455" customWidth="1"/>
    <col min="9997" max="10240" width="9.54296875" style="455"/>
    <col min="10241" max="10241" width="18.1796875" style="455" customWidth="1"/>
    <col min="10242" max="10242" width="12.54296875" style="455" customWidth="1"/>
    <col min="10243" max="10243" width="10" style="455" customWidth="1"/>
    <col min="10244" max="10244" width="9.54296875" style="455" customWidth="1"/>
    <col min="10245" max="10245" width="11.1796875" style="455" customWidth="1"/>
    <col min="10246" max="10246" width="9.81640625" style="455" customWidth="1"/>
    <col min="10247" max="10247" width="9.54296875" style="455"/>
    <col min="10248" max="10248" width="10.1796875" style="455" customWidth="1"/>
    <col min="10249" max="10249" width="10.453125" style="455" customWidth="1"/>
    <col min="10250" max="10251" width="9.54296875" style="455"/>
    <col min="10252" max="10252" width="10.453125" style="455" customWidth="1"/>
    <col min="10253" max="10496" width="9.54296875" style="455"/>
    <col min="10497" max="10497" width="18.1796875" style="455" customWidth="1"/>
    <col min="10498" max="10498" width="12.54296875" style="455" customWidth="1"/>
    <col min="10499" max="10499" width="10" style="455" customWidth="1"/>
    <col min="10500" max="10500" width="9.54296875" style="455" customWidth="1"/>
    <col min="10501" max="10501" width="11.1796875" style="455" customWidth="1"/>
    <col min="10502" max="10502" width="9.81640625" style="455" customWidth="1"/>
    <col min="10503" max="10503" width="9.54296875" style="455"/>
    <col min="10504" max="10504" width="10.1796875" style="455" customWidth="1"/>
    <col min="10505" max="10505" width="10.453125" style="455" customWidth="1"/>
    <col min="10506" max="10507" width="9.54296875" style="455"/>
    <col min="10508" max="10508" width="10.453125" style="455" customWidth="1"/>
    <col min="10509" max="10752" width="9.54296875" style="455"/>
    <col min="10753" max="10753" width="18.1796875" style="455" customWidth="1"/>
    <col min="10754" max="10754" width="12.54296875" style="455" customWidth="1"/>
    <col min="10755" max="10755" width="10" style="455" customWidth="1"/>
    <col min="10756" max="10756" width="9.54296875" style="455" customWidth="1"/>
    <col min="10757" max="10757" width="11.1796875" style="455" customWidth="1"/>
    <col min="10758" max="10758" width="9.81640625" style="455" customWidth="1"/>
    <col min="10759" max="10759" width="9.54296875" style="455"/>
    <col min="10760" max="10760" width="10.1796875" style="455" customWidth="1"/>
    <col min="10761" max="10761" width="10.453125" style="455" customWidth="1"/>
    <col min="10762" max="10763" width="9.54296875" style="455"/>
    <col min="10764" max="10764" width="10.453125" style="455" customWidth="1"/>
    <col min="10765" max="11008" width="9.54296875" style="455"/>
    <col min="11009" max="11009" width="18.1796875" style="455" customWidth="1"/>
    <col min="11010" max="11010" width="12.54296875" style="455" customWidth="1"/>
    <col min="11011" max="11011" width="10" style="455" customWidth="1"/>
    <col min="11012" max="11012" width="9.54296875" style="455" customWidth="1"/>
    <col min="11013" max="11013" width="11.1796875" style="455" customWidth="1"/>
    <col min="11014" max="11014" width="9.81640625" style="455" customWidth="1"/>
    <col min="11015" max="11015" width="9.54296875" style="455"/>
    <col min="11016" max="11016" width="10.1796875" style="455" customWidth="1"/>
    <col min="11017" max="11017" width="10.453125" style="455" customWidth="1"/>
    <col min="11018" max="11019" width="9.54296875" style="455"/>
    <col min="11020" max="11020" width="10.453125" style="455" customWidth="1"/>
    <col min="11021" max="11264" width="9.54296875" style="455"/>
    <col min="11265" max="11265" width="18.1796875" style="455" customWidth="1"/>
    <col min="11266" max="11266" width="12.54296875" style="455" customWidth="1"/>
    <col min="11267" max="11267" width="10" style="455" customWidth="1"/>
    <col min="11268" max="11268" width="9.54296875" style="455" customWidth="1"/>
    <col min="11269" max="11269" width="11.1796875" style="455" customWidth="1"/>
    <col min="11270" max="11270" width="9.81640625" style="455" customWidth="1"/>
    <col min="11271" max="11271" width="9.54296875" style="455"/>
    <col min="11272" max="11272" width="10.1796875" style="455" customWidth="1"/>
    <col min="11273" max="11273" width="10.453125" style="455" customWidth="1"/>
    <col min="11274" max="11275" width="9.54296875" style="455"/>
    <col min="11276" max="11276" width="10.453125" style="455" customWidth="1"/>
    <col min="11277" max="11520" width="9.54296875" style="455"/>
    <col min="11521" max="11521" width="18.1796875" style="455" customWidth="1"/>
    <col min="11522" max="11522" width="12.54296875" style="455" customWidth="1"/>
    <col min="11523" max="11523" width="10" style="455" customWidth="1"/>
    <col min="11524" max="11524" width="9.54296875" style="455" customWidth="1"/>
    <col min="11525" max="11525" width="11.1796875" style="455" customWidth="1"/>
    <col min="11526" max="11526" width="9.81640625" style="455" customWidth="1"/>
    <col min="11527" max="11527" width="9.54296875" style="455"/>
    <col min="11528" max="11528" width="10.1796875" style="455" customWidth="1"/>
    <col min="11529" max="11529" width="10.453125" style="455" customWidth="1"/>
    <col min="11530" max="11531" width="9.54296875" style="455"/>
    <col min="11532" max="11532" width="10.453125" style="455" customWidth="1"/>
    <col min="11533" max="11776" width="9.54296875" style="455"/>
    <col min="11777" max="11777" width="18.1796875" style="455" customWidth="1"/>
    <col min="11778" max="11778" width="12.54296875" style="455" customWidth="1"/>
    <col min="11779" max="11779" width="10" style="455" customWidth="1"/>
    <col min="11780" max="11780" width="9.54296875" style="455" customWidth="1"/>
    <col min="11781" max="11781" width="11.1796875" style="455" customWidth="1"/>
    <col min="11782" max="11782" width="9.81640625" style="455" customWidth="1"/>
    <col min="11783" max="11783" width="9.54296875" style="455"/>
    <col min="11784" max="11784" width="10.1796875" style="455" customWidth="1"/>
    <col min="11785" max="11785" width="10.453125" style="455" customWidth="1"/>
    <col min="11786" max="11787" width="9.54296875" style="455"/>
    <col min="11788" max="11788" width="10.453125" style="455" customWidth="1"/>
    <col min="11789" max="12032" width="9.54296875" style="455"/>
    <col min="12033" max="12033" width="18.1796875" style="455" customWidth="1"/>
    <col min="12034" max="12034" width="12.54296875" style="455" customWidth="1"/>
    <col min="12035" max="12035" width="10" style="455" customWidth="1"/>
    <col min="12036" max="12036" width="9.54296875" style="455" customWidth="1"/>
    <col min="12037" max="12037" width="11.1796875" style="455" customWidth="1"/>
    <col min="12038" max="12038" width="9.81640625" style="455" customWidth="1"/>
    <col min="12039" max="12039" width="9.54296875" style="455"/>
    <col min="12040" max="12040" width="10.1796875" style="455" customWidth="1"/>
    <col min="12041" max="12041" width="10.453125" style="455" customWidth="1"/>
    <col min="12042" max="12043" width="9.54296875" style="455"/>
    <col min="12044" max="12044" width="10.453125" style="455" customWidth="1"/>
    <col min="12045" max="12288" width="9.54296875" style="455"/>
    <col min="12289" max="12289" width="18.1796875" style="455" customWidth="1"/>
    <col min="12290" max="12290" width="12.54296875" style="455" customWidth="1"/>
    <col min="12291" max="12291" width="10" style="455" customWidth="1"/>
    <col min="12292" max="12292" width="9.54296875" style="455" customWidth="1"/>
    <col min="12293" max="12293" width="11.1796875" style="455" customWidth="1"/>
    <col min="12294" max="12294" width="9.81640625" style="455" customWidth="1"/>
    <col min="12295" max="12295" width="9.54296875" style="455"/>
    <col min="12296" max="12296" width="10.1796875" style="455" customWidth="1"/>
    <col min="12297" max="12297" width="10.453125" style="455" customWidth="1"/>
    <col min="12298" max="12299" width="9.54296875" style="455"/>
    <col min="12300" max="12300" width="10.453125" style="455" customWidth="1"/>
    <col min="12301" max="12544" width="9.54296875" style="455"/>
    <col min="12545" max="12545" width="18.1796875" style="455" customWidth="1"/>
    <col min="12546" max="12546" width="12.54296875" style="455" customWidth="1"/>
    <col min="12547" max="12547" width="10" style="455" customWidth="1"/>
    <col min="12548" max="12548" width="9.54296875" style="455" customWidth="1"/>
    <col min="12549" max="12549" width="11.1796875" style="455" customWidth="1"/>
    <col min="12550" max="12550" width="9.81640625" style="455" customWidth="1"/>
    <col min="12551" max="12551" width="9.54296875" style="455"/>
    <col min="12552" max="12552" width="10.1796875" style="455" customWidth="1"/>
    <col min="12553" max="12553" width="10.453125" style="455" customWidth="1"/>
    <col min="12554" max="12555" width="9.54296875" style="455"/>
    <col min="12556" max="12556" width="10.453125" style="455" customWidth="1"/>
    <col min="12557" max="12800" width="9.54296875" style="455"/>
    <col min="12801" max="12801" width="18.1796875" style="455" customWidth="1"/>
    <col min="12802" max="12802" width="12.54296875" style="455" customWidth="1"/>
    <col min="12803" max="12803" width="10" style="455" customWidth="1"/>
    <col min="12804" max="12804" width="9.54296875" style="455" customWidth="1"/>
    <col min="12805" max="12805" width="11.1796875" style="455" customWidth="1"/>
    <col min="12806" max="12806" width="9.81640625" style="455" customWidth="1"/>
    <col min="12807" max="12807" width="9.54296875" style="455"/>
    <col min="12808" max="12808" width="10.1796875" style="455" customWidth="1"/>
    <col min="12809" max="12809" width="10.453125" style="455" customWidth="1"/>
    <col min="12810" max="12811" width="9.54296875" style="455"/>
    <col min="12812" max="12812" width="10.453125" style="455" customWidth="1"/>
    <col min="12813" max="13056" width="9.54296875" style="455"/>
    <col min="13057" max="13057" width="18.1796875" style="455" customWidth="1"/>
    <col min="13058" max="13058" width="12.54296875" style="455" customWidth="1"/>
    <col min="13059" max="13059" width="10" style="455" customWidth="1"/>
    <col min="13060" max="13060" width="9.54296875" style="455" customWidth="1"/>
    <col min="13061" max="13061" width="11.1796875" style="455" customWidth="1"/>
    <col min="13062" max="13062" width="9.81640625" style="455" customWidth="1"/>
    <col min="13063" max="13063" width="9.54296875" style="455"/>
    <col min="13064" max="13064" width="10.1796875" style="455" customWidth="1"/>
    <col min="13065" max="13065" width="10.453125" style="455" customWidth="1"/>
    <col min="13066" max="13067" width="9.54296875" style="455"/>
    <col min="13068" max="13068" width="10.453125" style="455" customWidth="1"/>
    <col min="13069" max="13312" width="9.54296875" style="455"/>
    <col min="13313" max="13313" width="18.1796875" style="455" customWidth="1"/>
    <col min="13314" max="13314" width="12.54296875" style="455" customWidth="1"/>
    <col min="13315" max="13315" width="10" style="455" customWidth="1"/>
    <col min="13316" max="13316" width="9.54296875" style="455" customWidth="1"/>
    <col min="13317" max="13317" width="11.1796875" style="455" customWidth="1"/>
    <col min="13318" max="13318" width="9.81640625" style="455" customWidth="1"/>
    <col min="13319" max="13319" width="9.54296875" style="455"/>
    <col min="13320" max="13320" width="10.1796875" style="455" customWidth="1"/>
    <col min="13321" max="13321" width="10.453125" style="455" customWidth="1"/>
    <col min="13322" max="13323" width="9.54296875" style="455"/>
    <col min="13324" max="13324" width="10.453125" style="455" customWidth="1"/>
    <col min="13325" max="13568" width="9.54296875" style="455"/>
    <col min="13569" max="13569" width="18.1796875" style="455" customWidth="1"/>
    <col min="13570" max="13570" width="12.54296875" style="455" customWidth="1"/>
    <col min="13571" max="13571" width="10" style="455" customWidth="1"/>
    <col min="13572" max="13572" width="9.54296875" style="455" customWidth="1"/>
    <col min="13573" max="13573" width="11.1796875" style="455" customWidth="1"/>
    <col min="13574" max="13574" width="9.81640625" style="455" customWidth="1"/>
    <col min="13575" max="13575" width="9.54296875" style="455"/>
    <col min="13576" max="13576" width="10.1796875" style="455" customWidth="1"/>
    <col min="13577" max="13577" width="10.453125" style="455" customWidth="1"/>
    <col min="13578" max="13579" width="9.54296875" style="455"/>
    <col min="13580" max="13580" width="10.453125" style="455" customWidth="1"/>
    <col min="13581" max="13824" width="9.54296875" style="455"/>
    <col min="13825" max="13825" width="18.1796875" style="455" customWidth="1"/>
    <col min="13826" max="13826" width="12.54296875" style="455" customWidth="1"/>
    <col min="13827" max="13827" width="10" style="455" customWidth="1"/>
    <col min="13828" max="13828" width="9.54296875" style="455" customWidth="1"/>
    <col min="13829" max="13829" width="11.1796875" style="455" customWidth="1"/>
    <col min="13830" max="13830" width="9.81640625" style="455" customWidth="1"/>
    <col min="13831" max="13831" width="9.54296875" style="455"/>
    <col min="13832" max="13832" width="10.1796875" style="455" customWidth="1"/>
    <col min="13833" max="13833" width="10.453125" style="455" customWidth="1"/>
    <col min="13834" max="13835" width="9.54296875" style="455"/>
    <col min="13836" max="13836" width="10.453125" style="455" customWidth="1"/>
    <col min="13837" max="14080" width="9.54296875" style="455"/>
    <col min="14081" max="14081" width="18.1796875" style="455" customWidth="1"/>
    <col min="14082" max="14082" width="12.54296875" style="455" customWidth="1"/>
    <col min="14083" max="14083" width="10" style="455" customWidth="1"/>
    <col min="14084" max="14084" width="9.54296875" style="455" customWidth="1"/>
    <col min="14085" max="14085" width="11.1796875" style="455" customWidth="1"/>
    <col min="14086" max="14086" width="9.81640625" style="455" customWidth="1"/>
    <col min="14087" max="14087" width="9.54296875" style="455"/>
    <col min="14088" max="14088" width="10.1796875" style="455" customWidth="1"/>
    <col min="14089" max="14089" width="10.453125" style="455" customWidth="1"/>
    <col min="14090" max="14091" width="9.54296875" style="455"/>
    <col min="14092" max="14092" width="10.453125" style="455" customWidth="1"/>
    <col min="14093" max="14336" width="9.54296875" style="455"/>
    <col min="14337" max="14337" width="18.1796875" style="455" customWidth="1"/>
    <col min="14338" max="14338" width="12.54296875" style="455" customWidth="1"/>
    <col min="14339" max="14339" width="10" style="455" customWidth="1"/>
    <col min="14340" max="14340" width="9.54296875" style="455" customWidth="1"/>
    <col min="14341" max="14341" width="11.1796875" style="455" customWidth="1"/>
    <col min="14342" max="14342" width="9.81640625" style="455" customWidth="1"/>
    <col min="14343" max="14343" width="9.54296875" style="455"/>
    <col min="14344" max="14344" width="10.1796875" style="455" customWidth="1"/>
    <col min="14345" max="14345" width="10.453125" style="455" customWidth="1"/>
    <col min="14346" max="14347" width="9.54296875" style="455"/>
    <col min="14348" max="14348" width="10.453125" style="455" customWidth="1"/>
    <col min="14349" max="14592" width="9.54296875" style="455"/>
    <col min="14593" max="14593" width="18.1796875" style="455" customWidth="1"/>
    <col min="14594" max="14594" width="12.54296875" style="455" customWidth="1"/>
    <col min="14595" max="14595" width="10" style="455" customWidth="1"/>
    <col min="14596" max="14596" width="9.54296875" style="455" customWidth="1"/>
    <col min="14597" max="14597" width="11.1796875" style="455" customWidth="1"/>
    <col min="14598" max="14598" width="9.81640625" style="455" customWidth="1"/>
    <col min="14599" max="14599" width="9.54296875" style="455"/>
    <col min="14600" max="14600" width="10.1796875" style="455" customWidth="1"/>
    <col min="14601" max="14601" width="10.453125" style="455" customWidth="1"/>
    <col min="14602" max="14603" width="9.54296875" style="455"/>
    <col min="14604" max="14604" width="10.453125" style="455" customWidth="1"/>
    <col min="14605" max="14848" width="9.54296875" style="455"/>
    <col min="14849" max="14849" width="18.1796875" style="455" customWidth="1"/>
    <col min="14850" max="14850" width="12.54296875" style="455" customWidth="1"/>
    <col min="14851" max="14851" width="10" style="455" customWidth="1"/>
    <col min="14852" max="14852" width="9.54296875" style="455" customWidth="1"/>
    <col min="14853" max="14853" width="11.1796875" style="455" customWidth="1"/>
    <col min="14854" max="14854" width="9.81640625" style="455" customWidth="1"/>
    <col min="14855" max="14855" width="9.54296875" style="455"/>
    <col min="14856" max="14856" width="10.1796875" style="455" customWidth="1"/>
    <col min="14857" max="14857" width="10.453125" style="455" customWidth="1"/>
    <col min="14858" max="14859" width="9.54296875" style="455"/>
    <col min="14860" max="14860" width="10.453125" style="455" customWidth="1"/>
    <col min="14861" max="15104" width="9.54296875" style="455"/>
    <col min="15105" max="15105" width="18.1796875" style="455" customWidth="1"/>
    <col min="15106" max="15106" width="12.54296875" style="455" customWidth="1"/>
    <col min="15107" max="15107" width="10" style="455" customWidth="1"/>
    <col min="15108" max="15108" width="9.54296875" style="455" customWidth="1"/>
    <col min="15109" max="15109" width="11.1796875" style="455" customWidth="1"/>
    <col min="15110" max="15110" width="9.81640625" style="455" customWidth="1"/>
    <col min="15111" max="15111" width="9.54296875" style="455"/>
    <col min="15112" max="15112" width="10.1796875" style="455" customWidth="1"/>
    <col min="15113" max="15113" width="10.453125" style="455" customWidth="1"/>
    <col min="15114" max="15115" width="9.54296875" style="455"/>
    <col min="15116" max="15116" width="10.453125" style="455" customWidth="1"/>
    <col min="15117" max="15360" width="9.54296875" style="455"/>
    <col min="15361" max="15361" width="18.1796875" style="455" customWidth="1"/>
    <col min="15362" max="15362" width="12.54296875" style="455" customWidth="1"/>
    <col min="15363" max="15363" width="10" style="455" customWidth="1"/>
    <col min="15364" max="15364" width="9.54296875" style="455" customWidth="1"/>
    <col min="15365" max="15365" width="11.1796875" style="455" customWidth="1"/>
    <col min="15366" max="15366" width="9.81640625" style="455" customWidth="1"/>
    <col min="15367" max="15367" width="9.54296875" style="455"/>
    <col min="15368" max="15368" width="10.1796875" style="455" customWidth="1"/>
    <col min="15369" max="15369" width="10.453125" style="455" customWidth="1"/>
    <col min="15370" max="15371" width="9.54296875" style="455"/>
    <col min="15372" max="15372" width="10.453125" style="455" customWidth="1"/>
    <col min="15373" max="15616" width="9.54296875" style="455"/>
    <col min="15617" max="15617" width="18.1796875" style="455" customWidth="1"/>
    <col min="15618" max="15618" width="12.54296875" style="455" customWidth="1"/>
    <col min="15619" max="15619" width="10" style="455" customWidth="1"/>
    <col min="15620" max="15620" width="9.54296875" style="455" customWidth="1"/>
    <col min="15621" max="15621" width="11.1796875" style="455" customWidth="1"/>
    <col min="15622" max="15622" width="9.81640625" style="455" customWidth="1"/>
    <col min="15623" max="15623" width="9.54296875" style="455"/>
    <col min="15624" max="15624" width="10.1796875" style="455" customWidth="1"/>
    <col min="15625" max="15625" width="10.453125" style="455" customWidth="1"/>
    <col min="15626" max="15627" width="9.54296875" style="455"/>
    <col min="15628" max="15628" width="10.453125" style="455" customWidth="1"/>
    <col min="15629" max="15872" width="9.54296875" style="455"/>
    <col min="15873" max="15873" width="18.1796875" style="455" customWidth="1"/>
    <col min="15874" max="15874" width="12.54296875" style="455" customWidth="1"/>
    <col min="15875" max="15875" width="10" style="455" customWidth="1"/>
    <col min="15876" max="15876" width="9.54296875" style="455" customWidth="1"/>
    <col min="15877" max="15877" width="11.1796875" style="455" customWidth="1"/>
    <col min="15878" max="15878" width="9.81640625" style="455" customWidth="1"/>
    <col min="15879" max="15879" width="9.54296875" style="455"/>
    <col min="15880" max="15880" width="10.1796875" style="455" customWidth="1"/>
    <col min="15881" max="15881" width="10.453125" style="455" customWidth="1"/>
    <col min="15882" max="15883" width="9.54296875" style="455"/>
    <col min="15884" max="15884" width="10.453125" style="455" customWidth="1"/>
    <col min="15885" max="16128" width="9.54296875" style="455"/>
    <col min="16129" max="16129" width="18.1796875" style="455" customWidth="1"/>
    <col min="16130" max="16130" width="12.54296875" style="455" customWidth="1"/>
    <col min="16131" max="16131" width="10" style="455" customWidth="1"/>
    <col min="16132" max="16132" width="9.54296875" style="455" customWidth="1"/>
    <col min="16133" max="16133" width="11.1796875" style="455" customWidth="1"/>
    <col min="16134" max="16134" width="9.81640625" style="455" customWidth="1"/>
    <col min="16135" max="16135" width="9.54296875" style="455"/>
    <col min="16136" max="16136" width="10.1796875" style="455" customWidth="1"/>
    <col min="16137" max="16137" width="10.453125" style="455" customWidth="1"/>
    <col min="16138" max="16139" width="9.54296875" style="455"/>
    <col min="16140" max="16140" width="10.453125" style="455" customWidth="1"/>
    <col min="16141" max="16384" width="9.54296875" style="455"/>
  </cols>
  <sheetData>
    <row r="1" spans="1:12" ht="19">
      <c r="A1" s="981" t="s">
        <v>483</v>
      </c>
      <c r="B1" s="981"/>
      <c r="C1" s="978"/>
      <c r="D1" s="978"/>
      <c r="E1" s="982" t="s">
        <v>536</v>
      </c>
      <c r="F1"/>
      <c r="G1" s="983"/>
      <c r="H1" s="978"/>
      <c r="I1" s="978"/>
      <c r="J1" s="978"/>
      <c r="K1" s="978"/>
      <c r="L1"/>
    </row>
    <row r="2" spans="1:12" ht="15" customHeight="1" thickBot="1">
      <c r="A2" s="984" t="s">
        <v>235</v>
      </c>
      <c r="B2" s="984"/>
      <c r="C2" s="978"/>
      <c r="D2" s="978"/>
      <c r="E2" s="978"/>
      <c r="F2" s="983"/>
      <c r="G2" s="978"/>
      <c r="H2" s="978"/>
      <c r="I2" s="978"/>
      <c r="J2" s="978"/>
      <c r="K2" s="978"/>
      <c r="L2"/>
    </row>
    <row r="3" spans="1:12" ht="21" thickBot="1">
      <c r="A3" s="985" t="s">
        <v>4</v>
      </c>
      <c r="B3" s="986"/>
      <c r="C3" s="986"/>
      <c r="D3" s="986"/>
      <c r="E3" s="986"/>
      <c r="F3" s="986"/>
      <c r="G3" s="986"/>
      <c r="H3" s="986"/>
      <c r="I3" s="986"/>
      <c r="J3" s="986"/>
      <c r="K3" s="986"/>
      <c r="L3" s="987"/>
    </row>
    <row r="4" spans="1:12">
      <c r="A4" s="988"/>
      <c r="B4" s="1071"/>
      <c r="C4" s="989" t="s">
        <v>5</v>
      </c>
      <c r="D4" s="989"/>
      <c r="E4" s="989"/>
      <c r="F4" s="989"/>
      <c r="G4" s="1148"/>
      <c r="H4" s="1240" t="s">
        <v>6</v>
      </c>
      <c r="I4" s="1241"/>
      <c r="J4" s="1149" t="s">
        <v>7</v>
      </c>
      <c r="K4" s="1150" t="s">
        <v>8</v>
      </c>
      <c r="L4" s="1151"/>
    </row>
    <row r="5" spans="1:12" ht="15">
      <c r="A5" s="990" t="s">
        <v>9</v>
      </c>
      <c r="B5" s="991" t="s">
        <v>10</v>
      </c>
      <c r="C5" s="992" t="s">
        <v>36</v>
      </c>
      <c r="D5" s="992"/>
      <c r="E5" s="993" t="s">
        <v>37</v>
      </c>
      <c r="F5" s="994"/>
      <c r="G5" s="1152"/>
      <c r="H5" s="1242" t="s">
        <v>11</v>
      </c>
      <c r="I5" s="1243"/>
      <c r="J5" s="1153" t="s">
        <v>12</v>
      </c>
      <c r="K5" s="1154" t="s">
        <v>13</v>
      </c>
      <c r="L5" s="1155"/>
    </row>
    <row r="6" spans="1:12" ht="26.5" thickBot="1">
      <c r="A6" s="995" t="s">
        <v>14</v>
      </c>
      <c r="B6" s="996" t="s">
        <v>15</v>
      </c>
      <c r="C6" s="997" t="s">
        <v>537</v>
      </c>
      <c r="D6" s="998" t="s">
        <v>532</v>
      </c>
      <c r="E6" s="999" t="s">
        <v>537</v>
      </c>
      <c r="F6" s="1000" t="s">
        <v>532</v>
      </c>
      <c r="G6" s="1156" t="s">
        <v>16</v>
      </c>
      <c r="H6" s="1157" t="s">
        <v>537</v>
      </c>
      <c r="I6" s="1158" t="s">
        <v>16</v>
      </c>
      <c r="J6" s="1159" t="s">
        <v>16</v>
      </c>
      <c r="K6" s="997" t="s">
        <v>537</v>
      </c>
      <c r="L6" s="1160" t="s">
        <v>17</v>
      </c>
    </row>
    <row r="7" spans="1:12" ht="15" thickBot="1">
      <c r="A7" s="1001" t="s">
        <v>18</v>
      </c>
      <c r="B7" s="1002" t="s">
        <v>19</v>
      </c>
      <c r="C7" s="1003">
        <v>19317.075025863251</v>
      </c>
      <c r="D7" s="1003">
        <v>19289.642411934423</v>
      </c>
      <c r="E7" s="1004">
        <v>19703.416526380515</v>
      </c>
      <c r="F7" s="1005">
        <v>19675.435260173112</v>
      </c>
      <c r="G7" s="1161">
        <v>0.14221421705492421</v>
      </c>
      <c r="H7" s="1162">
        <v>319.81315945968907</v>
      </c>
      <c r="I7" s="1162">
        <v>-0.34402741830065903</v>
      </c>
      <c r="J7" s="1163">
        <v>-20.310067023221176</v>
      </c>
      <c r="K7" s="1162">
        <v>100</v>
      </c>
      <c r="L7" s="1164" t="s">
        <v>19</v>
      </c>
    </row>
    <row r="8" spans="1:12" ht="15" thickBot="1">
      <c r="A8" s="1165"/>
      <c r="B8" s="1166"/>
      <c r="C8" s="1167"/>
      <c r="D8" s="1167"/>
      <c r="E8" s="1167"/>
      <c r="F8" s="1167"/>
      <c r="G8" s="1168"/>
      <c r="H8" s="1163"/>
      <c r="I8" s="1163"/>
      <c r="J8" s="1163"/>
      <c r="K8" s="1163"/>
      <c r="L8" s="1169"/>
    </row>
    <row r="9" spans="1:12">
      <c r="A9" s="1006" t="s">
        <v>79</v>
      </c>
      <c r="B9" s="1007" t="s">
        <v>19</v>
      </c>
      <c r="C9" s="1008">
        <v>18421.000074839092</v>
      </c>
      <c r="D9" s="1008">
        <v>17233.698392965434</v>
      </c>
      <c r="E9" s="1009">
        <v>18789.420076335875</v>
      </c>
      <c r="F9" s="1009">
        <v>17578.372360824742</v>
      </c>
      <c r="G9" s="1170">
        <v>6.8894189442139737</v>
      </c>
      <c r="H9" s="1171">
        <v>262.02</v>
      </c>
      <c r="I9" s="1171">
        <v>14.796659965981126</v>
      </c>
      <c r="J9" s="1171">
        <v>-70.588235294117652</v>
      </c>
      <c r="K9" s="1171">
        <v>4.2477274658057937E-2</v>
      </c>
      <c r="L9" s="1172">
        <v>-7.2613105140195394E-2</v>
      </c>
    </row>
    <row r="10" spans="1:12">
      <c r="A10" s="1010" t="s">
        <v>80</v>
      </c>
      <c r="B10" s="1011" t="s">
        <v>19</v>
      </c>
      <c r="C10" s="1012">
        <v>20373.732531290036</v>
      </c>
      <c r="D10" s="1012">
        <v>20349.548765036398</v>
      </c>
      <c r="E10" s="1013">
        <v>20781.207181915837</v>
      </c>
      <c r="F10" s="1013">
        <v>20756.539740337124</v>
      </c>
      <c r="G10" s="1173">
        <v>0.11884178137252588</v>
      </c>
      <c r="H10" s="1174">
        <v>356.09445745511317</v>
      </c>
      <c r="I10" s="1174">
        <v>-0.30654354827329039</v>
      </c>
      <c r="J10" s="1174">
        <v>-22.691611345805672</v>
      </c>
      <c r="K10" s="1174">
        <v>32.648033302183336</v>
      </c>
      <c r="L10" s="1175">
        <v>-1.0057477552941521</v>
      </c>
    </row>
    <row r="11" spans="1:12">
      <c r="A11" s="1014" t="s">
        <v>81</v>
      </c>
      <c r="B11" s="1015" t="s">
        <v>19</v>
      </c>
      <c r="C11" s="1016">
        <v>20277.33208677746</v>
      </c>
      <c r="D11" s="1016">
        <v>19962.021900130159</v>
      </c>
      <c r="E11" s="1017">
        <v>20682.878728513009</v>
      </c>
      <c r="F11" s="1017">
        <v>20361.262338132761</v>
      </c>
      <c r="G11" s="1176">
        <v>1.5795503492822345</v>
      </c>
      <c r="H11" s="1177">
        <v>401.77422096317275</v>
      </c>
      <c r="I11" s="1177">
        <v>2.0464891537969763</v>
      </c>
      <c r="J11" s="1177">
        <v>-30.029732408325071</v>
      </c>
      <c r="K11" s="1177">
        <v>5.9977911817177816</v>
      </c>
      <c r="L11" s="1178">
        <v>-0.83316136042560807</v>
      </c>
    </row>
    <row r="12" spans="1:12">
      <c r="A12" s="1014" t="s">
        <v>82</v>
      </c>
      <c r="B12" s="1015" t="s">
        <v>19</v>
      </c>
      <c r="C12" s="1016" t="s">
        <v>510</v>
      </c>
      <c r="D12" s="1016" t="s">
        <v>510</v>
      </c>
      <c r="E12" s="1017" t="s">
        <v>510</v>
      </c>
      <c r="F12" s="1017" t="s">
        <v>510</v>
      </c>
      <c r="G12" s="1176" t="s">
        <v>72</v>
      </c>
      <c r="H12" s="1177" t="s">
        <v>510</v>
      </c>
      <c r="I12" s="1177" t="s">
        <v>72</v>
      </c>
      <c r="J12" s="1177" t="s">
        <v>72</v>
      </c>
      <c r="K12" s="1177">
        <v>0.53521366069153009</v>
      </c>
      <c r="L12" s="1178" t="s">
        <v>72</v>
      </c>
    </row>
    <row r="13" spans="1:12">
      <c r="A13" s="1014" t="s">
        <v>71</v>
      </c>
      <c r="B13" s="1015" t="s">
        <v>19</v>
      </c>
      <c r="C13" s="1016">
        <v>17040.747028015718</v>
      </c>
      <c r="D13" s="1016">
        <v>17019.109484330038</v>
      </c>
      <c r="E13" s="1017">
        <v>17381.561968576032</v>
      </c>
      <c r="F13" s="1017">
        <v>17359.491674016637</v>
      </c>
      <c r="G13" s="1176">
        <v>0.12713675592488247</v>
      </c>
      <c r="H13" s="1177">
        <v>284.93192893401016</v>
      </c>
      <c r="I13" s="1177">
        <v>6.5744279345986908E-2</v>
      </c>
      <c r="J13" s="1177">
        <v>-19.608243215670271</v>
      </c>
      <c r="K13" s="1177">
        <v>33.472092430549658</v>
      </c>
      <c r="L13" s="1178">
        <v>0.29221293694732964</v>
      </c>
    </row>
    <row r="14" spans="1:12" ht="15" thickBot="1">
      <c r="A14" s="1018" t="s">
        <v>83</v>
      </c>
      <c r="B14" s="1019" t="s">
        <v>19</v>
      </c>
      <c r="C14" s="1020">
        <v>20162.975308922061</v>
      </c>
      <c r="D14" s="1020">
        <v>20169.216845689127</v>
      </c>
      <c r="E14" s="1021">
        <v>20566.234815100503</v>
      </c>
      <c r="F14" s="1021">
        <v>20572.60118260291</v>
      </c>
      <c r="G14" s="1179">
        <v>-3.0945855829796122E-2</v>
      </c>
      <c r="H14" s="1180">
        <v>300.88276291225884</v>
      </c>
      <c r="I14" s="1180">
        <v>-0.16588125310383361</v>
      </c>
      <c r="J14" s="1180">
        <v>-16.389177939646203</v>
      </c>
      <c r="K14" s="1180">
        <v>27.304392150199639</v>
      </c>
      <c r="L14" s="1181">
        <v>1.2804262711122369</v>
      </c>
    </row>
    <row r="15" spans="1:12" ht="15" thickBot="1">
      <c r="A15" s="1165"/>
      <c r="B15" s="1182"/>
      <c r="C15" s="1167"/>
      <c r="D15" s="1167"/>
      <c r="E15" s="1167"/>
      <c r="F15" s="1167"/>
      <c r="G15" s="1168"/>
      <c r="H15" s="1163"/>
      <c r="I15" s="1163"/>
      <c r="J15" s="1163"/>
      <c r="K15" s="1163"/>
      <c r="L15" s="1169"/>
    </row>
    <row r="16" spans="1:12">
      <c r="A16" s="1022" t="s">
        <v>84</v>
      </c>
      <c r="B16" s="1023" t="s">
        <v>21</v>
      </c>
      <c r="C16" s="1024" t="s">
        <v>72</v>
      </c>
      <c r="D16" s="1024" t="s">
        <v>72</v>
      </c>
      <c r="E16" s="1025" t="s">
        <v>72</v>
      </c>
      <c r="F16" s="1025" t="s">
        <v>72</v>
      </c>
      <c r="G16" s="1183" t="s">
        <v>72</v>
      </c>
      <c r="H16" s="1184" t="s">
        <v>72</v>
      </c>
      <c r="I16" s="1184" t="s">
        <v>72</v>
      </c>
      <c r="J16" s="1185" t="s">
        <v>72</v>
      </c>
      <c r="K16" s="1185" t="s">
        <v>72</v>
      </c>
      <c r="L16" s="1186" t="s">
        <v>72</v>
      </c>
    </row>
    <row r="17" spans="1:12">
      <c r="A17" s="1010" t="s">
        <v>84</v>
      </c>
      <c r="B17" s="1026" t="s">
        <v>22</v>
      </c>
      <c r="C17" s="1016" t="s">
        <v>72</v>
      </c>
      <c r="D17" s="1016" t="s">
        <v>72</v>
      </c>
      <c r="E17" s="1017" t="s">
        <v>72</v>
      </c>
      <c r="F17" s="1017" t="s">
        <v>72</v>
      </c>
      <c r="G17" s="1176" t="s">
        <v>72</v>
      </c>
      <c r="H17" s="1177" t="s">
        <v>72</v>
      </c>
      <c r="I17" s="1177" t="s">
        <v>72</v>
      </c>
      <c r="J17" s="1187" t="s">
        <v>72</v>
      </c>
      <c r="K17" s="1187" t="s">
        <v>72</v>
      </c>
      <c r="L17" s="1188" t="s">
        <v>72</v>
      </c>
    </row>
    <row r="18" spans="1:12">
      <c r="A18" s="1010" t="s">
        <v>84</v>
      </c>
      <c r="B18" s="1026" t="s">
        <v>23</v>
      </c>
      <c r="C18" s="1016" t="s">
        <v>72</v>
      </c>
      <c r="D18" s="1016" t="s">
        <v>72</v>
      </c>
      <c r="E18" s="1017" t="s">
        <v>72</v>
      </c>
      <c r="F18" s="1017" t="s">
        <v>72</v>
      </c>
      <c r="G18" s="1176" t="s">
        <v>72</v>
      </c>
      <c r="H18" s="1177" t="s">
        <v>72</v>
      </c>
      <c r="I18" s="1177" t="s">
        <v>72</v>
      </c>
      <c r="J18" s="1187" t="s">
        <v>72</v>
      </c>
      <c r="K18" s="1187" t="s">
        <v>72</v>
      </c>
      <c r="L18" s="1188" t="s">
        <v>72</v>
      </c>
    </row>
    <row r="19" spans="1:12">
      <c r="A19" s="1022" t="s">
        <v>84</v>
      </c>
      <c r="B19" s="1027" t="s">
        <v>24</v>
      </c>
      <c r="C19" s="1028" t="s">
        <v>72</v>
      </c>
      <c r="D19" s="1028" t="s">
        <v>510</v>
      </c>
      <c r="E19" s="1029" t="s">
        <v>72</v>
      </c>
      <c r="F19" s="1029" t="s">
        <v>510</v>
      </c>
      <c r="G19" s="1189" t="s">
        <v>72</v>
      </c>
      <c r="H19" s="1190" t="s">
        <v>72</v>
      </c>
      <c r="I19" s="1190" t="s">
        <v>72</v>
      </c>
      <c r="J19" s="1191" t="s">
        <v>72</v>
      </c>
      <c r="K19" s="1191" t="s">
        <v>72</v>
      </c>
      <c r="L19" s="1192" t="s">
        <v>72</v>
      </c>
    </row>
    <row r="20" spans="1:12">
      <c r="A20" s="1010" t="s">
        <v>84</v>
      </c>
      <c r="B20" s="1026" t="s">
        <v>25</v>
      </c>
      <c r="C20" s="1016" t="s">
        <v>72</v>
      </c>
      <c r="D20" s="1016" t="s">
        <v>510</v>
      </c>
      <c r="E20" s="1017" t="s">
        <v>72</v>
      </c>
      <c r="F20" s="1017" t="s">
        <v>510</v>
      </c>
      <c r="G20" s="1176" t="s">
        <v>72</v>
      </c>
      <c r="H20" s="1177" t="s">
        <v>72</v>
      </c>
      <c r="I20" s="1177" t="s">
        <v>72</v>
      </c>
      <c r="J20" s="1187" t="s">
        <v>72</v>
      </c>
      <c r="K20" s="1187" t="s">
        <v>72</v>
      </c>
      <c r="L20" s="1188" t="s">
        <v>72</v>
      </c>
    </row>
    <row r="21" spans="1:12">
      <c r="A21" s="1010" t="s">
        <v>84</v>
      </c>
      <c r="B21" s="1026" t="s">
        <v>26</v>
      </c>
      <c r="C21" s="1016" t="s">
        <v>72</v>
      </c>
      <c r="D21" s="1016" t="s">
        <v>72</v>
      </c>
      <c r="E21" s="1017" t="s">
        <v>72</v>
      </c>
      <c r="F21" s="1017" t="s">
        <v>72</v>
      </c>
      <c r="G21" s="1176" t="s">
        <v>72</v>
      </c>
      <c r="H21" s="1177" t="s">
        <v>72</v>
      </c>
      <c r="I21" s="1177" t="s">
        <v>72</v>
      </c>
      <c r="J21" s="1187" t="s">
        <v>72</v>
      </c>
      <c r="K21" s="1187" t="s">
        <v>72</v>
      </c>
      <c r="L21" s="1188" t="s">
        <v>72</v>
      </c>
    </row>
    <row r="22" spans="1:12">
      <c r="A22" s="1022" t="s">
        <v>84</v>
      </c>
      <c r="B22" s="1027" t="s">
        <v>27</v>
      </c>
      <c r="C22" s="1028">
        <v>18421.000074839092</v>
      </c>
      <c r="D22" s="1028">
        <v>17000.476552061267</v>
      </c>
      <c r="E22" s="1029">
        <v>18789.420076335875</v>
      </c>
      <c r="F22" s="1029">
        <v>17340.486083102493</v>
      </c>
      <c r="G22" s="1189">
        <v>8.3557864888534006</v>
      </c>
      <c r="H22" s="1190">
        <v>262.02</v>
      </c>
      <c r="I22" s="1190">
        <v>16.124314442413159</v>
      </c>
      <c r="J22" s="1191">
        <v>-68.75</v>
      </c>
      <c r="K22" s="1191">
        <v>4.2477274658057937E-2</v>
      </c>
      <c r="L22" s="1192">
        <v>-6.5843082799121669E-2</v>
      </c>
    </row>
    <row r="23" spans="1:12">
      <c r="A23" s="1010" t="s">
        <v>84</v>
      </c>
      <c r="B23" s="1026" t="s">
        <v>28</v>
      </c>
      <c r="C23" s="1016">
        <v>17296.460784313724</v>
      </c>
      <c r="D23" s="1016">
        <v>16359.184313725489</v>
      </c>
      <c r="E23" s="1017">
        <v>17642.39</v>
      </c>
      <c r="F23" s="1017">
        <v>16686.367999999999</v>
      </c>
      <c r="G23" s="1176">
        <v>5.729359438794595</v>
      </c>
      <c r="H23" s="1177">
        <v>256.7</v>
      </c>
      <c r="I23" s="1177">
        <v>17.214611872146111</v>
      </c>
      <c r="J23" s="1187">
        <v>-70</v>
      </c>
      <c r="K23" s="1187">
        <v>2.5486364794834761E-2</v>
      </c>
      <c r="L23" s="1188">
        <v>-4.2213858615902489E-2</v>
      </c>
    </row>
    <row r="24" spans="1:12" ht="15" thickBot="1">
      <c r="A24" s="1030" t="s">
        <v>84</v>
      </c>
      <c r="B24" s="1031" t="s">
        <v>29</v>
      </c>
      <c r="C24" s="1032" t="s">
        <v>510</v>
      </c>
      <c r="D24" s="1032">
        <v>17989.511764705883</v>
      </c>
      <c r="E24" s="1033" t="s">
        <v>510</v>
      </c>
      <c r="F24" s="1033">
        <v>18349.302</v>
      </c>
      <c r="G24" s="1193" t="s">
        <v>72</v>
      </c>
      <c r="H24" s="1187" t="s">
        <v>510</v>
      </c>
      <c r="I24" s="1187" t="s">
        <v>72</v>
      </c>
      <c r="J24" s="1187" t="s">
        <v>72</v>
      </c>
      <c r="K24" s="1187">
        <v>1.6990909863223175E-2</v>
      </c>
      <c r="L24" s="1188" t="s">
        <v>72</v>
      </c>
    </row>
    <row r="25" spans="1:12" ht="15" thickBot="1">
      <c r="A25" s="1165"/>
      <c r="B25" s="1182"/>
      <c r="C25" s="1167"/>
      <c r="D25" s="1167"/>
      <c r="E25" s="1167"/>
      <c r="F25" s="1167"/>
      <c r="G25" s="1168"/>
      <c r="H25" s="1163"/>
      <c r="I25" s="1163"/>
      <c r="J25" s="1163"/>
      <c r="K25" s="1163"/>
      <c r="L25" s="1169"/>
    </row>
    <row r="26" spans="1:12">
      <c r="A26" s="1022" t="s">
        <v>85</v>
      </c>
      <c r="B26" s="1023" t="s">
        <v>21</v>
      </c>
      <c r="C26" s="1024">
        <v>21007.856215395797</v>
      </c>
      <c r="D26" s="1024">
        <v>21092.762134587021</v>
      </c>
      <c r="E26" s="1025">
        <v>21428.013339703713</v>
      </c>
      <c r="F26" s="1025">
        <v>21514.617377278762</v>
      </c>
      <c r="G26" s="1183">
        <v>-0.40253580185214038</v>
      </c>
      <c r="H26" s="1184">
        <v>416.90855614973259</v>
      </c>
      <c r="I26" s="1184">
        <v>-2.0929162309466561E-3</v>
      </c>
      <c r="J26" s="1185">
        <v>-37.24832214765101</v>
      </c>
      <c r="K26" s="1185">
        <v>3.1773001444227336</v>
      </c>
      <c r="L26" s="1186">
        <v>-0.85763317085720692</v>
      </c>
    </row>
    <row r="27" spans="1:12">
      <c r="A27" s="1010" t="s">
        <v>85</v>
      </c>
      <c r="B27" s="1026" t="s">
        <v>22</v>
      </c>
      <c r="C27" s="1016">
        <v>21199.742156862747</v>
      </c>
      <c r="D27" s="1016">
        <v>21265.122549019608</v>
      </c>
      <c r="E27" s="1017">
        <v>21623.737000000001</v>
      </c>
      <c r="F27" s="1017">
        <v>21690.424999999999</v>
      </c>
      <c r="G27" s="1176">
        <v>-0.30745363449539731</v>
      </c>
      <c r="H27" s="1177">
        <v>410.2</v>
      </c>
      <c r="I27" s="1177">
        <v>0.58852378616968548</v>
      </c>
      <c r="J27" s="1187">
        <v>-41.766109785202865</v>
      </c>
      <c r="K27" s="1187">
        <v>2.0728910033132273</v>
      </c>
      <c r="L27" s="1188">
        <v>-0.76374835759666393</v>
      </c>
    </row>
    <row r="28" spans="1:12">
      <c r="A28" s="1010" t="s">
        <v>85</v>
      </c>
      <c r="B28" s="1026" t="s">
        <v>23</v>
      </c>
      <c r="C28" s="1016">
        <v>20663.815686274509</v>
      </c>
      <c r="D28" s="1016">
        <v>20713.262745098036</v>
      </c>
      <c r="E28" s="1017">
        <v>21077.092000000001</v>
      </c>
      <c r="F28" s="1017">
        <v>21127.527999999998</v>
      </c>
      <c r="G28" s="1176">
        <v>-0.23872172835363359</v>
      </c>
      <c r="H28" s="1177">
        <v>429.5</v>
      </c>
      <c r="I28" s="1177">
        <v>-2.0524515393386547</v>
      </c>
      <c r="J28" s="1187">
        <v>-26.55367231638418</v>
      </c>
      <c r="K28" s="1187">
        <v>1.1044091411095065</v>
      </c>
      <c r="L28" s="1188">
        <v>-9.3884813260542987E-2</v>
      </c>
    </row>
    <row r="29" spans="1:12">
      <c r="A29" s="1022" t="s">
        <v>85</v>
      </c>
      <c r="B29" s="1027" t="s">
        <v>24</v>
      </c>
      <c r="C29" s="1028">
        <v>20839.503498484744</v>
      </c>
      <c r="D29" s="1028">
        <v>20840.99850133065</v>
      </c>
      <c r="E29" s="1029">
        <v>21256.293568454439</v>
      </c>
      <c r="F29" s="1029">
        <v>21257.818471357263</v>
      </c>
      <c r="G29" s="1189">
        <v>-7.1733743746016081E-3</v>
      </c>
      <c r="H29" s="1190">
        <v>380.36666666666667</v>
      </c>
      <c r="I29" s="1190">
        <v>0.90171265503683362</v>
      </c>
      <c r="J29" s="1191">
        <v>-22.759856630824373</v>
      </c>
      <c r="K29" s="1191">
        <v>10.984623226573783</v>
      </c>
      <c r="L29" s="1192">
        <v>-0.34839417238363346</v>
      </c>
    </row>
    <row r="30" spans="1:12">
      <c r="A30" s="1010" t="s">
        <v>85</v>
      </c>
      <c r="B30" s="1026" t="s">
        <v>25</v>
      </c>
      <c r="C30" s="1016">
        <v>21040.360784313725</v>
      </c>
      <c r="D30" s="1016">
        <v>20960.467647058824</v>
      </c>
      <c r="E30" s="1017">
        <v>21461.168000000001</v>
      </c>
      <c r="F30" s="1017">
        <v>21379.677</v>
      </c>
      <c r="G30" s="1176">
        <v>0.3811610437332697</v>
      </c>
      <c r="H30" s="1177">
        <v>375</v>
      </c>
      <c r="I30" s="1177">
        <v>1.6811279826464176</v>
      </c>
      <c r="J30" s="1187">
        <v>-25.689655172413794</v>
      </c>
      <c r="K30" s="1187">
        <v>7.3230821510491886</v>
      </c>
      <c r="L30" s="1188">
        <v>-0.53014376459633272</v>
      </c>
    </row>
    <row r="31" spans="1:12">
      <c r="A31" s="1010" t="s">
        <v>85</v>
      </c>
      <c r="B31" s="1026" t="s">
        <v>26</v>
      </c>
      <c r="C31" s="1016">
        <v>20454.326470588236</v>
      </c>
      <c r="D31" s="1016">
        <v>20589.540196078429</v>
      </c>
      <c r="E31" s="1017">
        <v>20863.413</v>
      </c>
      <c r="F31" s="1017">
        <v>21001.330999999998</v>
      </c>
      <c r="G31" s="1176">
        <v>-0.65671075799908996</v>
      </c>
      <c r="H31" s="1177">
        <v>391.1</v>
      </c>
      <c r="I31" s="1177">
        <v>-1.087506322711167</v>
      </c>
      <c r="J31" s="1187">
        <v>-16.147859922178988</v>
      </c>
      <c r="K31" s="1187">
        <v>3.6615410755245943</v>
      </c>
      <c r="L31" s="1188">
        <v>0.18174959221269926</v>
      </c>
    </row>
    <row r="32" spans="1:12">
      <c r="A32" s="1022" t="s">
        <v>85</v>
      </c>
      <c r="B32" s="1027" t="s">
        <v>27</v>
      </c>
      <c r="C32" s="1028">
        <v>19918.656890958406</v>
      </c>
      <c r="D32" s="1028">
        <v>19797.348104052184</v>
      </c>
      <c r="E32" s="1029">
        <v>20317.030028777575</v>
      </c>
      <c r="F32" s="1029">
        <v>20193.295066133229</v>
      </c>
      <c r="G32" s="1189">
        <v>0.6127527094469396</v>
      </c>
      <c r="H32" s="1190">
        <v>331.21925551470588</v>
      </c>
      <c r="I32" s="1190">
        <v>-0.16059050976364625</v>
      </c>
      <c r="J32" s="1191">
        <v>-19.437245464642725</v>
      </c>
      <c r="K32" s="1191">
        <v>18.486109931186814</v>
      </c>
      <c r="L32" s="1192">
        <v>0.20027958794668166</v>
      </c>
    </row>
    <row r="33" spans="1:12">
      <c r="A33" s="1010" t="s">
        <v>85</v>
      </c>
      <c r="B33" s="1026" t="s">
        <v>28</v>
      </c>
      <c r="C33" s="1016">
        <v>19886.74705882353</v>
      </c>
      <c r="D33" s="1016">
        <v>19746.695098039218</v>
      </c>
      <c r="E33" s="1017">
        <v>20284.482</v>
      </c>
      <c r="F33" s="1017">
        <v>20141.629000000001</v>
      </c>
      <c r="G33" s="1176">
        <v>0.70924253445438379</v>
      </c>
      <c r="H33" s="1177">
        <v>322.5</v>
      </c>
      <c r="I33" s="1177">
        <v>9.3109869646186033E-2</v>
      </c>
      <c r="J33" s="1187">
        <v>-17.324449000512558</v>
      </c>
      <c r="K33" s="1187">
        <v>13.703168804689492</v>
      </c>
      <c r="L33" s="1188">
        <v>0.49485521725465276</v>
      </c>
    </row>
    <row r="34" spans="1:12" ht="15" thickBot="1">
      <c r="A34" s="1030" t="s">
        <v>85</v>
      </c>
      <c r="B34" s="1031" t="s">
        <v>29</v>
      </c>
      <c r="C34" s="1032">
        <v>20001.424509803921</v>
      </c>
      <c r="D34" s="1032">
        <v>19916.416666666664</v>
      </c>
      <c r="E34" s="1033">
        <v>20401.453000000001</v>
      </c>
      <c r="F34" s="1033">
        <v>20314.744999999999</v>
      </c>
      <c r="G34" s="1193">
        <v>0.42682298005710811</v>
      </c>
      <c r="H34" s="1187">
        <v>356.2</v>
      </c>
      <c r="I34" s="1187">
        <v>-0.11217049915873081</v>
      </c>
      <c r="J34" s="1187">
        <v>-24.933333333333334</v>
      </c>
      <c r="K34" s="1187">
        <v>4.7829411264973238</v>
      </c>
      <c r="L34" s="1188">
        <v>-0.29457562930797021</v>
      </c>
    </row>
    <row r="35" spans="1:12" ht="15" thickBot="1">
      <c r="A35" s="1194"/>
      <c r="B35" s="1195"/>
      <c r="C35" s="1196"/>
      <c r="D35" s="1196"/>
      <c r="E35" s="1196"/>
      <c r="F35" s="1196"/>
      <c r="G35" s="1197"/>
      <c r="H35" s="1198"/>
      <c r="I35" s="1198"/>
      <c r="J35" s="1198"/>
      <c r="K35" s="1198"/>
      <c r="L35" s="1199"/>
    </row>
    <row r="36" spans="1:12">
      <c r="A36" s="1010" t="s">
        <v>86</v>
      </c>
      <c r="B36" s="1034" t="s">
        <v>26</v>
      </c>
      <c r="C36" s="1035">
        <v>20595.549019607843</v>
      </c>
      <c r="D36" s="1035">
        <v>20072.248039215687</v>
      </c>
      <c r="E36" s="1036">
        <v>21007.46</v>
      </c>
      <c r="F36" s="1036">
        <v>20473.692999999999</v>
      </c>
      <c r="G36" s="1200">
        <v>2.6070870555693095</v>
      </c>
      <c r="H36" s="1201">
        <v>421.1</v>
      </c>
      <c r="I36" s="1201">
        <v>3.4389584868582657</v>
      </c>
      <c r="J36" s="1201">
        <v>-37.714285714285715</v>
      </c>
      <c r="K36" s="1201">
        <v>2.7780137626369892</v>
      </c>
      <c r="L36" s="1202">
        <v>-0.77624796642671701</v>
      </c>
    </row>
    <row r="37" spans="1:12" ht="15" thickBot="1">
      <c r="A37" s="1030" t="s">
        <v>86</v>
      </c>
      <c r="B37" s="1031" t="s">
        <v>29</v>
      </c>
      <c r="C37" s="1032">
        <v>19977.165686274508</v>
      </c>
      <c r="D37" s="1032">
        <v>19833.651960784315</v>
      </c>
      <c r="E37" s="1033">
        <v>20376.708999999999</v>
      </c>
      <c r="F37" s="1033">
        <v>20230.325000000001</v>
      </c>
      <c r="G37" s="1193">
        <v>0.72358699131130222</v>
      </c>
      <c r="H37" s="1187">
        <v>385.1</v>
      </c>
      <c r="I37" s="1187">
        <v>1.5559071729957896</v>
      </c>
      <c r="J37" s="1187">
        <v>-21.694214876033058</v>
      </c>
      <c r="K37" s="1187">
        <v>3.2197774190807915</v>
      </c>
      <c r="L37" s="1188">
        <v>-5.6913393998891504E-2</v>
      </c>
    </row>
    <row r="38" spans="1:12" ht="15" thickBot="1">
      <c r="A38" s="1194"/>
      <c r="B38" s="1195"/>
      <c r="C38" s="1196"/>
      <c r="D38" s="1196"/>
      <c r="E38" s="1196"/>
      <c r="F38" s="1196"/>
      <c r="G38" s="1197"/>
      <c r="H38" s="1198"/>
      <c r="I38" s="1198"/>
      <c r="J38" s="1198"/>
      <c r="K38" s="1198"/>
      <c r="L38" s="1199"/>
    </row>
    <row r="39" spans="1:12">
      <c r="A39" s="1022" t="s">
        <v>87</v>
      </c>
      <c r="B39" s="1023" t="s">
        <v>21</v>
      </c>
      <c r="C39" s="1024" t="s">
        <v>72</v>
      </c>
      <c r="D39" s="1024" t="s">
        <v>72</v>
      </c>
      <c r="E39" s="1025" t="s">
        <v>72</v>
      </c>
      <c r="F39" s="1025" t="s">
        <v>72</v>
      </c>
      <c r="G39" s="1183" t="s">
        <v>72</v>
      </c>
      <c r="H39" s="1184" t="s">
        <v>72</v>
      </c>
      <c r="I39" s="1184" t="s">
        <v>72</v>
      </c>
      <c r="J39" s="1185" t="s">
        <v>72</v>
      </c>
      <c r="K39" s="1185" t="s">
        <v>72</v>
      </c>
      <c r="L39" s="1186" t="s">
        <v>72</v>
      </c>
    </row>
    <row r="40" spans="1:12">
      <c r="A40" s="1014" t="s">
        <v>87</v>
      </c>
      <c r="B40" s="1026" t="s">
        <v>22</v>
      </c>
      <c r="C40" s="1016" t="s">
        <v>72</v>
      </c>
      <c r="D40" s="1016" t="s">
        <v>72</v>
      </c>
      <c r="E40" s="1017" t="s">
        <v>72</v>
      </c>
      <c r="F40" s="1017" t="s">
        <v>72</v>
      </c>
      <c r="G40" s="1176" t="s">
        <v>72</v>
      </c>
      <c r="H40" s="1177" t="s">
        <v>72</v>
      </c>
      <c r="I40" s="1177" t="s">
        <v>72</v>
      </c>
      <c r="J40" s="1187" t="s">
        <v>72</v>
      </c>
      <c r="K40" s="1187" t="s">
        <v>72</v>
      </c>
      <c r="L40" s="1188" t="s">
        <v>72</v>
      </c>
    </row>
    <row r="41" spans="1:12">
      <c r="A41" s="1014" t="s">
        <v>87</v>
      </c>
      <c r="B41" s="1026" t="s">
        <v>23</v>
      </c>
      <c r="C41" s="1016" t="s">
        <v>72</v>
      </c>
      <c r="D41" s="1016" t="s">
        <v>72</v>
      </c>
      <c r="E41" s="1017" t="s">
        <v>72</v>
      </c>
      <c r="F41" s="1017" t="s">
        <v>72</v>
      </c>
      <c r="G41" s="1176" t="s">
        <v>72</v>
      </c>
      <c r="H41" s="1177" t="s">
        <v>72</v>
      </c>
      <c r="I41" s="1177" t="s">
        <v>72</v>
      </c>
      <c r="J41" s="1187" t="s">
        <v>72</v>
      </c>
      <c r="K41" s="1187" t="s">
        <v>72</v>
      </c>
      <c r="L41" s="1188" t="s">
        <v>72</v>
      </c>
    </row>
    <row r="42" spans="1:12">
      <c r="A42" s="1014" t="s">
        <v>87</v>
      </c>
      <c r="B42" s="1026" t="s">
        <v>30</v>
      </c>
      <c r="C42" s="1016" t="s">
        <v>72</v>
      </c>
      <c r="D42" s="1016" t="s">
        <v>72</v>
      </c>
      <c r="E42" s="1017" t="s">
        <v>72</v>
      </c>
      <c r="F42" s="1017" t="s">
        <v>72</v>
      </c>
      <c r="G42" s="1176" t="s">
        <v>72</v>
      </c>
      <c r="H42" s="1177" t="s">
        <v>72</v>
      </c>
      <c r="I42" s="1177" t="s">
        <v>72</v>
      </c>
      <c r="J42" s="1187" t="s">
        <v>72</v>
      </c>
      <c r="K42" s="1187" t="s">
        <v>72</v>
      </c>
      <c r="L42" s="1188" t="s">
        <v>72</v>
      </c>
    </row>
    <row r="43" spans="1:12">
      <c r="A43" s="1037" t="s">
        <v>87</v>
      </c>
      <c r="B43" s="1027" t="s">
        <v>24</v>
      </c>
      <c r="C43" s="1028" t="s">
        <v>510</v>
      </c>
      <c r="D43" s="1028" t="s">
        <v>510</v>
      </c>
      <c r="E43" s="1029" t="s">
        <v>510</v>
      </c>
      <c r="F43" s="1029" t="s">
        <v>510</v>
      </c>
      <c r="G43" s="1189" t="s">
        <v>72</v>
      </c>
      <c r="H43" s="1190" t="s">
        <v>510</v>
      </c>
      <c r="I43" s="1190" t="s">
        <v>72</v>
      </c>
      <c r="J43" s="1191" t="s">
        <v>72</v>
      </c>
      <c r="K43" s="1191">
        <v>2.5486364794834761E-2</v>
      </c>
      <c r="L43" s="1192" t="s">
        <v>72</v>
      </c>
    </row>
    <row r="44" spans="1:12">
      <c r="A44" s="1014" t="s">
        <v>87</v>
      </c>
      <c r="B44" s="1026" t="s">
        <v>26</v>
      </c>
      <c r="C44" s="1016" t="s">
        <v>510</v>
      </c>
      <c r="D44" s="1016" t="s">
        <v>72</v>
      </c>
      <c r="E44" s="1017" t="s">
        <v>510</v>
      </c>
      <c r="F44" s="1017" t="s">
        <v>72</v>
      </c>
      <c r="G44" s="1176" t="s">
        <v>72</v>
      </c>
      <c r="H44" s="1177" t="s">
        <v>510</v>
      </c>
      <c r="I44" s="1177" t="s">
        <v>72</v>
      </c>
      <c r="J44" s="1187" t="s">
        <v>72</v>
      </c>
      <c r="K44" s="1187">
        <v>1.6990909863223175E-2</v>
      </c>
      <c r="L44" s="1188" t="s">
        <v>72</v>
      </c>
    </row>
    <row r="45" spans="1:12">
      <c r="A45" s="1014" t="s">
        <v>87</v>
      </c>
      <c r="B45" s="1026" t="s">
        <v>31</v>
      </c>
      <c r="C45" s="1016" t="s">
        <v>510</v>
      </c>
      <c r="D45" s="1016" t="s">
        <v>510</v>
      </c>
      <c r="E45" s="1017" t="s">
        <v>510</v>
      </c>
      <c r="F45" s="1017" t="s">
        <v>510</v>
      </c>
      <c r="G45" s="1176" t="s">
        <v>72</v>
      </c>
      <c r="H45" s="1177" t="s">
        <v>510</v>
      </c>
      <c r="I45" s="1177" t="s">
        <v>72</v>
      </c>
      <c r="J45" s="1187" t="s">
        <v>72</v>
      </c>
      <c r="K45" s="1187">
        <v>8.4954549316115877E-3</v>
      </c>
      <c r="L45" s="1188" t="s">
        <v>72</v>
      </c>
    </row>
    <row r="46" spans="1:12">
      <c r="A46" s="1037" t="s">
        <v>87</v>
      </c>
      <c r="B46" s="1027" t="s">
        <v>27</v>
      </c>
      <c r="C46" s="1028" t="s">
        <v>510</v>
      </c>
      <c r="D46" s="1028" t="s">
        <v>510</v>
      </c>
      <c r="E46" s="1029" t="s">
        <v>510</v>
      </c>
      <c r="F46" s="1029" t="s">
        <v>510</v>
      </c>
      <c r="G46" s="1189" t="s">
        <v>72</v>
      </c>
      <c r="H46" s="1190" t="s">
        <v>510</v>
      </c>
      <c r="I46" s="1190" t="s">
        <v>72</v>
      </c>
      <c r="J46" s="1191" t="s">
        <v>72</v>
      </c>
      <c r="K46" s="1191">
        <v>0.5097272958966953</v>
      </c>
      <c r="L46" s="1192" t="s">
        <v>72</v>
      </c>
    </row>
    <row r="47" spans="1:12">
      <c r="A47" s="1014" t="s">
        <v>87</v>
      </c>
      <c r="B47" s="1026" t="s">
        <v>29</v>
      </c>
      <c r="C47" s="1016" t="s">
        <v>510</v>
      </c>
      <c r="D47" s="1016" t="s">
        <v>510</v>
      </c>
      <c r="E47" s="1017" t="s">
        <v>510</v>
      </c>
      <c r="F47" s="1017" t="s">
        <v>510</v>
      </c>
      <c r="G47" s="1176" t="s">
        <v>72</v>
      </c>
      <c r="H47" s="1177" t="s">
        <v>510</v>
      </c>
      <c r="I47" s="1177" t="s">
        <v>72</v>
      </c>
      <c r="J47" s="1187" t="s">
        <v>72</v>
      </c>
      <c r="K47" s="1187">
        <v>0.28884546767479397</v>
      </c>
      <c r="L47" s="1188" t="s">
        <v>72</v>
      </c>
    </row>
    <row r="48" spans="1:12" ht="15" thickBot="1">
      <c r="A48" s="1038" t="s">
        <v>87</v>
      </c>
      <c r="B48" s="1026" t="s">
        <v>32</v>
      </c>
      <c r="C48" s="1032" t="s">
        <v>510</v>
      </c>
      <c r="D48" s="1032" t="s">
        <v>510</v>
      </c>
      <c r="E48" s="1033" t="s">
        <v>510</v>
      </c>
      <c r="F48" s="1033" t="s">
        <v>510</v>
      </c>
      <c r="G48" s="1193" t="s">
        <v>72</v>
      </c>
      <c r="H48" s="1187" t="s">
        <v>510</v>
      </c>
      <c r="I48" s="1187" t="s">
        <v>72</v>
      </c>
      <c r="J48" s="1187" t="s">
        <v>72</v>
      </c>
      <c r="K48" s="1187">
        <v>0.22088182822190128</v>
      </c>
      <c r="L48" s="1188" t="s">
        <v>72</v>
      </c>
    </row>
    <row r="49" spans="1:12" ht="15" thickBot="1">
      <c r="A49" s="1194"/>
      <c r="B49" s="1195"/>
      <c r="C49" s="1196"/>
      <c r="D49" s="1196"/>
      <c r="E49" s="1196"/>
      <c r="F49" s="1196"/>
      <c r="G49" s="1197"/>
      <c r="H49" s="1198"/>
      <c r="I49" s="1198"/>
      <c r="J49" s="1198"/>
      <c r="K49" s="1198"/>
      <c r="L49" s="1199"/>
    </row>
    <row r="50" spans="1:12">
      <c r="A50" s="1022" t="s">
        <v>20</v>
      </c>
      <c r="B50" s="1023" t="s">
        <v>24</v>
      </c>
      <c r="C50" s="1024">
        <v>18422.399554789481</v>
      </c>
      <c r="D50" s="1024">
        <v>18727.641666417236</v>
      </c>
      <c r="E50" s="1025">
        <v>18790.84754588527</v>
      </c>
      <c r="F50" s="1025">
        <v>19102.194499745579</v>
      </c>
      <c r="G50" s="1183">
        <v>-1.6299014956865623</v>
      </c>
      <c r="H50" s="1184">
        <v>360.06824146981626</v>
      </c>
      <c r="I50" s="1184">
        <v>-1.0685772176736279</v>
      </c>
      <c r="J50" s="1185">
        <v>-11.805555555555555</v>
      </c>
      <c r="K50" s="1185">
        <v>3.2367683289440148</v>
      </c>
      <c r="L50" s="1186">
        <v>0.31211867760016565</v>
      </c>
    </row>
    <row r="51" spans="1:12">
      <c r="A51" s="1010" t="s">
        <v>20</v>
      </c>
      <c r="B51" s="1026" t="s">
        <v>25</v>
      </c>
      <c r="C51" s="1016">
        <v>17976.359803921569</v>
      </c>
      <c r="D51" s="1016">
        <v>18628.882352941175</v>
      </c>
      <c r="E51" s="1017">
        <v>18335.886999999999</v>
      </c>
      <c r="F51" s="1017">
        <v>19001.46</v>
      </c>
      <c r="G51" s="1176">
        <v>-3.5027466310483528</v>
      </c>
      <c r="H51" s="1177">
        <v>327</v>
      </c>
      <c r="I51" s="1177">
        <v>-1.0889292196007327</v>
      </c>
      <c r="J51" s="1187">
        <v>29.411764705882355</v>
      </c>
      <c r="K51" s="1187">
        <v>0.74760003398181973</v>
      </c>
      <c r="L51" s="1188">
        <v>0.28723851478880641</v>
      </c>
    </row>
    <row r="52" spans="1:12">
      <c r="A52" s="1010" t="s">
        <v>20</v>
      </c>
      <c r="B52" s="1026" t="s">
        <v>26</v>
      </c>
      <c r="C52" s="1016">
        <v>18289.082352941179</v>
      </c>
      <c r="D52" s="1016">
        <v>18696.108823529412</v>
      </c>
      <c r="E52" s="1017">
        <v>18654.864000000001</v>
      </c>
      <c r="F52" s="1017">
        <v>19070.030999999999</v>
      </c>
      <c r="G52" s="1176">
        <v>-2.1770651552690068</v>
      </c>
      <c r="H52" s="1177">
        <v>357</v>
      </c>
      <c r="I52" s="1177">
        <v>-0.94339622641508802</v>
      </c>
      <c r="J52" s="1187">
        <v>-30.042918454935624</v>
      </c>
      <c r="K52" s="1187">
        <v>1.3847591538526887</v>
      </c>
      <c r="L52" s="1188">
        <v>-0.19265605161748933</v>
      </c>
    </row>
    <row r="53" spans="1:12">
      <c r="A53" s="1010" t="s">
        <v>20</v>
      </c>
      <c r="B53" s="1026" t="s">
        <v>31</v>
      </c>
      <c r="C53" s="1016">
        <v>18832.49019607843</v>
      </c>
      <c r="D53" s="1016">
        <v>18823.523529411763</v>
      </c>
      <c r="E53" s="1017">
        <v>19209.14</v>
      </c>
      <c r="F53" s="1017">
        <v>19199.993999999999</v>
      </c>
      <c r="G53" s="1176">
        <v>4.7635431552742365E-2</v>
      </c>
      <c r="H53" s="1177">
        <v>386.3</v>
      </c>
      <c r="I53" s="1177">
        <v>-0.33539731682146834</v>
      </c>
      <c r="J53" s="1187">
        <v>-0.76335877862595414</v>
      </c>
      <c r="K53" s="1187">
        <v>1.1044091411095065</v>
      </c>
      <c r="L53" s="1188">
        <v>0.21753621442884841</v>
      </c>
    </row>
    <row r="54" spans="1:12">
      <c r="A54" s="1022" t="s">
        <v>20</v>
      </c>
      <c r="B54" s="1027" t="s">
        <v>27</v>
      </c>
      <c r="C54" s="1028">
        <v>17777.086937469649</v>
      </c>
      <c r="D54" s="1028">
        <v>17640.190074997165</v>
      </c>
      <c r="E54" s="1029">
        <v>18132.628676219043</v>
      </c>
      <c r="F54" s="1029">
        <v>17992.993876497108</v>
      </c>
      <c r="G54" s="1189">
        <v>0.77605094894368276</v>
      </c>
      <c r="H54" s="1190">
        <v>305.90211764705884</v>
      </c>
      <c r="I54" s="1190">
        <v>0.63777112320461737</v>
      </c>
      <c r="J54" s="1191">
        <v>-24.16131334760885</v>
      </c>
      <c r="K54" s="1191">
        <v>18.052841729674622</v>
      </c>
      <c r="L54" s="1192">
        <v>-0.91676087001395601</v>
      </c>
    </row>
    <row r="55" spans="1:12">
      <c r="A55" s="1010" t="s">
        <v>20</v>
      </c>
      <c r="B55" s="1026" t="s">
        <v>28</v>
      </c>
      <c r="C55" s="1016">
        <v>17336.288235294116</v>
      </c>
      <c r="D55" s="1016">
        <v>16940.913725490194</v>
      </c>
      <c r="E55" s="1017">
        <v>17683.013999999999</v>
      </c>
      <c r="F55" s="1017">
        <v>17279.732</v>
      </c>
      <c r="G55" s="1176">
        <v>2.3338440665630649</v>
      </c>
      <c r="H55" s="1177">
        <v>278.60000000000002</v>
      </c>
      <c r="I55" s="1177">
        <v>0.8324285197249407</v>
      </c>
      <c r="J55" s="1187">
        <v>-19.314079422382672</v>
      </c>
      <c r="K55" s="1187">
        <v>7.59493670886076</v>
      </c>
      <c r="L55" s="1188">
        <v>9.3751954951071248E-2</v>
      </c>
    </row>
    <row r="56" spans="1:12">
      <c r="A56" s="1010" t="s">
        <v>20</v>
      </c>
      <c r="B56" s="1026" t="s">
        <v>29</v>
      </c>
      <c r="C56" s="1016">
        <v>17872.636274509805</v>
      </c>
      <c r="D56" s="1016">
        <v>17997.639215686275</v>
      </c>
      <c r="E56" s="1017">
        <v>18230.089</v>
      </c>
      <c r="F56" s="1017">
        <v>18357.592000000001</v>
      </c>
      <c r="G56" s="1176">
        <v>-0.69455187804588214</v>
      </c>
      <c r="H56" s="1177">
        <v>318.5</v>
      </c>
      <c r="I56" s="1177">
        <v>1.0149064383127144</v>
      </c>
      <c r="J56" s="1187">
        <v>-32.193308550185876</v>
      </c>
      <c r="K56" s="1187">
        <v>7.7478548976297672</v>
      </c>
      <c r="L56" s="1188">
        <v>-1.3578251511143931</v>
      </c>
    </row>
    <row r="57" spans="1:12">
      <c r="A57" s="1010" t="s">
        <v>20</v>
      </c>
      <c r="B57" s="1026" t="s">
        <v>32</v>
      </c>
      <c r="C57" s="1016">
        <v>18519.573529411766</v>
      </c>
      <c r="D57" s="1016">
        <v>18154.306862745099</v>
      </c>
      <c r="E57" s="1017">
        <v>18889.965</v>
      </c>
      <c r="F57" s="1017">
        <v>18517.393</v>
      </c>
      <c r="G57" s="1176">
        <v>2.0120110860097862</v>
      </c>
      <c r="H57" s="1177">
        <v>346.4</v>
      </c>
      <c r="I57" s="1177">
        <v>-0.48836541223787566</v>
      </c>
      <c r="J57" s="1187">
        <v>-8.5959885386819472</v>
      </c>
      <c r="K57" s="1187">
        <v>2.7100501231840965</v>
      </c>
      <c r="L57" s="1188">
        <v>0.34731232614936669</v>
      </c>
    </row>
    <row r="58" spans="1:12">
      <c r="A58" s="1022" t="s">
        <v>20</v>
      </c>
      <c r="B58" s="1027" t="s">
        <v>33</v>
      </c>
      <c r="C58" s="1028">
        <v>15048.48811297162</v>
      </c>
      <c r="D58" s="1028">
        <v>14956.171371235439</v>
      </c>
      <c r="E58" s="1029">
        <v>15349.457875231052</v>
      </c>
      <c r="F58" s="1029">
        <v>15255.294798660148</v>
      </c>
      <c r="G58" s="1189">
        <v>0.61724848856525205</v>
      </c>
      <c r="H58" s="1190">
        <v>233.89386331938633</v>
      </c>
      <c r="I58" s="1190">
        <v>0.85426357148747978</v>
      </c>
      <c r="J58" s="1191">
        <v>-13.977204559088182</v>
      </c>
      <c r="K58" s="1191">
        <v>12.182482371931016</v>
      </c>
      <c r="L58" s="1192">
        <v>0.89685512936111422</v>
      </c>
    </row>
    <row r="59" spans="1:12">
      <c r="A59" s="1010" t="s">
        <v>20</v>
      </c>
      <c r="B59" s="1026" t="s">
        <v>73</v>
      </c>
      <c r="C59" s="1039">
        <v>14362.937254901961</v>
      </c>
      <c r="D59" s="1039">
        <v>14397.012745098038</v>
      </c>
      <c r="E59" s="1040">
        <v>14650.196</v>
      </c>
      <c r="F59" s="1040">
        <v>14684.953</v>
      </c>
      <c r="G59" s="1203">
        <v>-0.23668444836016572</v>
      </c>
      <c r="H59" s="1204">
        <v>218.2</v>
      </c>
      <c r="I59" s="1204">
        <v>-0.4107713372889118</v>
      </c>
      <c r="J59" s="1205">
        <v>-20.737327188940093</v>
      </c>
      <c r="K59" s="1205">
        <v>7.3060912411859649</v>
      </c>
      <c r="L59" s="1206">
        <v>-3.9382998879027298E-2</v>
      </c>
    </row>
    <row r="60" spans="1:12">
      <c r="A60" s="1010" t="s">
        <v>20</v>
      </c>
      <c r="B60" s="1026" t="s">
        <v>34</v>
      </c>
      <c r="C60" s="1016">
        <v>15810.758823529412</v>
      </c>
      <c r="D60" s="1016">
        <v>15655.14705882353</v>
      </c>
      <c r="E60" s="1017">
        <v>16126.974</v>
      </c>
      <c r="F60" s="1017">
        <v>15968.25</v>
      </c>
      <c r="G60" s="1176">
        <v>0.99399746371706454</v>
      </c>
      <c r="H60" s="1177">
        <v>251.7</v>
      </c>
      <c r="I60" s="1177">
        <v>2.5254582484725003</v>
      </c>
      <c r="J60" s="1187">
        <v>5.1454138702460845</v>
      </c>
      <c r="K60" s="1187">
        <v>3.9928638178574465</v>
      </c>
      <c r="L60" s="1188">
        <v>0.96666383139749135</v>
      </c>
    </row>
    <row r="61" spans="1:12" ht="15" thickBot="1">
      <c r="A61" s="1010" t="s">
        <v>20</v>
      </c>
      <c r="B61" s="1026" t="s">
        <v>35</v>
      </c>
      <c r="C61" s="1016">
        <v>16356.116666666669</v>
      </c>
      <c r="D61" s="1016">
        <v>16391.992156862743</v>
      </c>
      <c r="E61" s="1017">
        <v>16683.239000000001</v>
      </c>
      <c r="F61" s="1017">
        <v>16719.831999999999</v>
      </c>
      <c r="G61" s="1176">
        <v>-0.21885985457268425</v>
      </c>
      <c r="H61" s="1177">
        <v>283.2</v>
      </c>
      <c r="I61" s="1177">
        <v>-2.3111417730251773</v>
      </c>
      <c r="J61" s="1187">
        <v>-22.962962962962962</v>
      </c>
      <c r="K61" s="1187">
        <v>0.88352731288760511</v>
      </c>
      <c r="L61" s="1188">
        <v>-3.0425703157347939E-2</v>
      </c>
    </row>
    <row r="62" spans="1:12" ht="15" thickBot="1">
      <c r="A62" s="1194"/>
      <c r="B62" s="1195"/>
      <c r="C62" s="1196"/>
      <c r="D62" s="1196"/>
      <c r="E62" s="1196"/>
      <c r="F62" s="1196"/>
      <c r="G62" s="1197"/>
      <c r="H62" s="1198"/>
      <c r="I62" s="1198"/>
      <c r="J62" s="1198"/>
      <c r="K62" s="1198"/>
      <c r="L62" s="1199"/>
    </row>
    <row r="63" spans="1:12">
      <c r="A63" s="1022" t="s">
        <v>88</v>
      </c>
      <c r="B63" s="1027" t="s">
        <v>21</v>
      </c>
      <c r="C63" s="1028">
        <v>21055.44223909414</v>
      </c>
      <c r="D63" s="1028">
        <v>21030.836717628623</v>
      </c>
      <c r="E63" s="1029">
        <v>21476.551083876024</v>
      </c>
      <c r="F63" s="1029">
        <v>21451.453451981197</v>
      </c>
      <c r="G63" s="1189">
        <v>0.11699734915868357</v>
      </c>
      <c r="H63" s="1190">
        <v>351.09256198347111</v>
      </c>
      <c r="I63" s="1190">
        <v>-2.1523210086600053</v>
      </c>
      <c r="J63" s="1191">
        <v>-12.530120481927712</v>
      </c>
      <c r="K63" s="1191">
        <v>3.0838501401750062</v>
      </c>
      <c r="L63" s="1192">
        <v>0.27429086862941032</v>
      </c>
    </row>
    <row r="64" spans="1:12">
      <c r="A64" s="1010" t="s">
        <v>88</v>
      </c>
      <c r="B64" s="1026" t="s">
        <v>22</v>
      </c>
      <c r="C64" s="1016">
        <v>21058.46862745098</v>
      </c>
      <c r="D64" s="1016">
        <v>21078.757843137253</v>
      </c>
      <c r="E64" s="1017">
        <v>21479.637999999999</v>
      </c>
      <c r="F64" s="1017">
        <v>21500.332999999999</v>
      </c>
      <c r="G64" s="1176">
        <v>-9.6254323130714817E-2</v>
      </c>
      <c r="H64" s="1177">
        <v>326.2</v>
      </c>
      <c r="I64" s="1177">
        <v>-2.887764215540336</v>
      </c>
      <c r="J64" s="1187">
        <v>-35.789473684210527</v>
      </c>
      <c r="K64" s="1187">
        <v>0.51822275082830682</v>
      </c>
      <c r="L64" s="1188">
        <v>-0.1249293715736971</v>
      </c>
    </row>
    <row r="65" spans="1:12">
      <c r="A65" s="1010" t="s">
        <v>88</v>
      </c>
      <c r="B65" s="1026" t="s">
        <v>23</v>
      </c>
      <c r="C65" s="1016">
        <v>20915.947058823527</v>
      </c>
      <c r="D65" s="1016">
        <v>20952.406862745098</v>
      </c>
      <c r="E65" s="1017">
        <v>21334.266</v>
      </c>
      <c r="F65" s="1017">
        <v>21371.455000000002</v>
      </c>
      <c r="G65" s="1176">
        <v>-0.17401248534553274</v>
      </c>
      <c r="H65" s="1177">
        <v>352.8</v>
      </c>
      <c r="I65" s="1177">
        <v>-2.4066390041493744</v>
      </c>
      <c r="J65" s="1187">
        <v>-16.334661354581673</v>
      </c>
      <c r="K65" s="1187">
        <v>1.7840455356384333</v>
      </c>
      <c r="L65" s="1188">
        <v>8.4769928028928021E-2</v>
      </c>
    </row>
    <row r="66" spans="1:12">
      <c r="A66" s="1010" t="s">
        <v>88</v>
      </c>
      <c r="B66" s="1026" t="s">
        <v>30</v>
      </c>
      <c r="C66" s="1016">
        <v>21362.524509803923</v>
      </c>
      <c r="D66" s="1016">
        <v>21243.585294117645</v>
      </c>
      <c r="E66" s="1017">
        <v>21789.775000000001</v>
      </c>
      <c r="F66" s="1017">
        <v>21668.456999999999</v>
      </c>
      <c r="G66" s="1176">
        <v>0.55988296720898467</v>
      </c>
      <c r="H66" s="1177">
        <v>363.7</v>
      </c>
      <c r="I66" s="1177">
        <v>-4.44035733053075</v>
      </c>
      <c r="J66" s="1187">
        <v>33.333333333333329</v>
      </c>
      <c r="K66" s="1187">
        <v>0.78158185370826605</v>
      </c>
      <c r="L66" s="1188">
        <v>0.31445031217417896</v>
      </c>
    </row>
    <row r="67" spans="1:12">
      <c r="A67" s="1022" t="s">
        <v>88</v>
      </c>
      <c r="B67" s="1027" t="s">
        <v>24</v>
      </c>
      <c r="C67" s="1028">
        <v>20836.617087982275</v>
      </c>
      <c r="D67" s="1028">
        <v>20761.471677064601</v>
      </c>
      <c r="E67" s="1029">
        <v>21253.34942974192</v>
      </c>
      <c r="F67" s="1029">
        <v>21176.701110605893</v>
      </c>
      <c r="G67" s="1189">
        <v>0.36194645585114255</v>
      </c>
      <c r="H67" s="1190">
        <v>316.43792229729729</v>
      </c>
      <c r="I67" s="1190">
        <v>2.0535821642585165E-2</v>
      </c>
      <c r="J67" s="1191">
        <v>-18.513420509291123</v>
      </c>
      <c r="K67" s="1191">
        <v>10.05861863902812</v>
      </c>
      <c r="L67" s="1192">
        <v>0.22177617744799782</v>
      </c>
    </row>
    <row r="68" spans="1:12">
      <c r="A68" s="1010" t="s">
        <v>88</v>
      </c>
      <c r="B68" s="1026" t="s">
        <v>25</v>
      </c>
      <c r="C68" s="1016">
        <v>20525.452941176471</v>
      </c>
      <c r="D68" s="1016">
        <v>20235.956862745097</v>
      </c>
      <c r="E68" s="1017">
        <v>20935.962</v>
      </c>
      <c r="F68" s="1017">
        <v>20640.675999999999</v>
      </c>
      <c r="G68" s="1176">
        <v>1.4306023698061054</v>
      </c>
      <c r="H68" s="1177">
        <v>281.10000000000002</v>
      </c>
      <c r="I68" s="1177">
        <v>-3.3023735810113406</v>
      </c>
      <c r="J68" s="1187">
        <v>-19.615384615384617</v>
      </c>
      <c r="K68" s="1187">
        <v>1.7755500807068219</v>
      </c>
      <c r="L68" s="1188">
        <v>1.5344272027653316E-2</v>
      </c>
    </row>
    <row r="69" spans="1:12">
      <c r="A69" s="1010" t="s">
        <v>88</v>
      </c>
      <c r="B69" s="1026" t="s">
        <v>26</v>
      </c>
      <c r="C69" s="1016">
        <v>20918.73431372549</v>
      </c>
      <c r="D69" s="1016">
        <v>20836.22450980392</v>
      </c>
      <c r="E69" s="1017">
        <v>21337.109</v>
      </c>
      <c r="F69" s="1017">
        <v>21252.949000000001</v>
      </c>
      <c r="G69" s="1176">
        <v>0.39599210443689414</v>
      </c>
      <c r="H69" s="1177">
        <v>318.8</v>
      </c>
      <c r="I69" s="1177">
        <v>0.79038887132469182</v>
      </c>
      <c r="J69" s="1187">
        <v>-17.680826636050519</v>
      </c>
      <c r="K69" s="1187">
        <v>6.091241185965508</v>
      </c>
      <c r="L69" s="1188">
        <v>0.19455172689029343</v>
      </c>
    </row>
    <row r="70" spans="1:12">
      <c r="A70" s="1010" t="s">
        <v>88</v>
      </c>
      <c r="B70" s="1026" t="s">
        <v>31</v>
      </c>
      <c r="C70" s="1016">
        <v>20831.039215686273</v>
      </c>
      <c r="D70" s="1016">
        <v>20937.523529411767</v>
      </c>
      <c r="E70" s="1017">
        <v>21247.66</v>
      </c>
      <c r="F70" s="1017">
        <v>21356.274000000001</v>
      </c>
      <c r="G70" s="1176">
        <v>-0.50858122535795047</v>
      </c>
      <c r="H70" s="1177">
        <v>338.5</v>
      </c>
      <c r="I70" s="1177">
        <v>0.35576638007707934</v>
      </c>
      <c r="J70" s="1187">
        <v>-19.875776397515526</v>
      </c>
      <c r="K70" s="1187">
        <v>2.1918273723557897</v>
      </c>
      <c r="L70" s="1188">
        <v>1.1880178530049967E-2</v>
      </c>
    </row>
    <row r="71" spans="1:12">
      <c r="A71" s="1022" t="s">
        <v>88</v>
      </c>
      <c r="B71" s="1027" t="s">
        <v>27</v>
      </c>
      <c r="C71" s="1028">
        <v>19375.518324865759</v>
      </c>
      <c r="D71" s="1028">
        <v>19440.88339323509</v>
      </c>
      <c r="E71" s="1029">
        <v>19763.028691363073</v>
      </c>
      <c r="F71" s="1029">
        <v>19829.701061099793</v>
      </c>
      <c r="G71" s="1189">
        <v>-0.33622478488852181</v>
      </c>
      <c r="H71" s="1190">
        <v>278.90107978404319</v>
      </c>
      <c r="I71" s="1190">
        <v>0.2167116286080483</v>
      </c>
      <c r="J71" s="1191">
        <v>-15.637651821862347</v>
      </c>
      <c r="K71" s="1191">
        <v>14.161923370996519</v>
      </c>
      <c r="L71" s="1192">
        <v>0.78435922503483724</v>
      </c>
    </row>
    <row r="72" spans="1:12">
      <c r="A72" s="1010" t="s">
        <v>88</v>
      </c>
      <c r="B72" s="1026" t="s">
        <v>28</v>
      </c>
      <c r="C72" s="1016">
        <v>18823.656862745098</v>
      </c>
      <c r="D72" s="1016">
        <v>18647.124509803922</v>
      </c>
      <c r="E72" s="1017">
        <v>19200.13</v>
      </c>
      <c r="F72" s="1017">
        <v>19020.066999999999</v>
      </c>
      <c r="G72" s="1176">
        <v>0.94670013517829321</v>
      </c>
      <c r="H72" s="1177">
        <v>248.1</v>
      </c>
      <c r="I72" s="1177">
        <v>1.2239902080783354</v>
      </c>
      <c r="J72" s="1187">
        <v>-18.686868686868689</v>
      </c>
      <c r="K72" s="1187">
        <v>4.1033047319683966</v>
      </c>
      <c r="L72" s="1188">
        <v>8.1911461370603789E-2</v>
      </c>
    </row>
    <row r="73" spans="1:12">
      <c r="A73" s="1010" t="s">
        <v>88</v>
      </c>
      <c r="B73" s="1026" t="s">
        <v>29</v>
      </c>
      <c r="C73" s="1016">
        <v>19612.29117647059</v>
      </c>
      <c r="D73" s="1016">
        <v>19734.659803921568</v>
      </c>
      <c r="E73" s="1017">
        <v>20004.537</v>
      </c>
      <c r="F73" s="1017">
        <v>20129.352999999999</v>
      </c>
      <c r="G73" s="1176">
        <v>-0.62006960680752587</v>
      </c>
      <c r="H73" s="1177">
        <v>286.3</v>
      </c>
      <c r="I73" s="1177">
        <v>-0.69372181755116191</v>
      </c>
      <c r="J73" s="1177">
        <v>-13.364485981308411</v>
      </c>
      <c r="K73" s="1177">
        <v>7.8752867216039411</v>
      </c>
      <c r="L73" s="1178">
        <v>0.63136281665505489</v>
      </c>
    </row>
    <row r="74" spans="1:12" ht="15" thickBot="1">
      <c r="A74" s="1041" t="s">
        <v>88</v>
      </c>
      <c r="B74" s="1042" t="s">
        <v>32</v>
      </c>
      <c r="C74" s="1020">
        <v>19416.848039215689</v>
      </c>
      <c r="D74" s="1020">
        <v>19701.183333333331</v>
      </c>
      <c r="E74" s="1021">
        <v>19805.185000000001</v>
      </c>
      <c r="F74" s="1021">
        <v>20095.206999999999</v>
      </c>
      <c r="G74" s="1179">
        <v>-1.4432396740177755</v>
      </c>
      <c r="H74" s="1180">
        <v>310.10000000000002</v>
      </c>
      <c r="I74" s="1180">
        <v>0.94401041666667784</v>
      </c>
      <c r="J74" s="1180">
        <v>-17.628205128205128</v>
      </c>
      <c r="K74" s="1180">
        <v>2.1833319174241783</v>
      </c>
      <c r="L74" s="1181">
        <v>7.1084947009175892E-2</v>
      </c>
    </row>
    <row r="75" spans="1:12">
      <c r="A75" s="1043"/>
      <c r="B75" s="1043"/>
      <c r="C75" s="1044"/>
      <c r="D75" s="1044"/>
      <c r="E75" s="1044"/>
      <c r="F75" s="1044"/>
      <c r="G75" s="1043"/>
      <c r="H75" s="1043"/>
      <c r="I75" s="1043"/>
      <c r="J75" s="1043"/>
      <c r="K75" s="1043"/>
      <c r="L75"/>
    </row>
    <row r="76" spans="1:12" ht="15" thickBot="1">
      <c r="A76"/>
      <c r="B76"/>
      <c r="C76"/>
      <c r="D76"/>
      <c r="E76"/>
      <c r="F76"/>
      <c r="G76"/>
      <c r="H76"/>
      <c r="I76"/>
      <c r="J76"/>
      <c r="K76"/>
      <c r="L76" s="1207"/>
    </row>
    <row r="77" spans="1:12" ht="21" thickBot="1">
      <c r="A77" s="985" t="s">
        <v>233</v>
      </c>
      <c r="B77" s="986"/>
      <c r="C77" s="986"/>
      <c r="D77" s="986"/>
      <c r="E77" s="986"/>
      <c r="F77" s="986"/>
      <c r="G77" s="986"/>
      <c r="H77" s="986"/>
      <c r="I77" s="986"/>
      <c r="J77" s="986"/>
      <c r="K77" s="986"/>
      <c r="L77" s="987"/>
    </row>
    <row r="78" spans="1:12">
      <c r="A78" s="988"/>
      <c r="B78" s="1071"/>
      <c r="C78" s="989" t="s">
        <v>5</v>
      </c>
      <c r="D78" s="989" t="s">
        <v>5</v>
      </c>
      <c r="E78" s="989"/>
      <c r="F78" s="989"/>
      <c r="G78" s="1148"/>
      <c r="H78" s="1240" t="s">
        <v>6</v>
      </c>
      <c r="I78" s="1241"/>
      <c r="J78" s="1149" t="s">
        <v>7</v>
      </c>
      <c r="K78" s="1150" t="s">
        <v>8</v>
      </c>
      <c r="L78" s="1151"/>
    </row>
    <row r="79" spans="1:12" ht="15">
      <c r="A79" s="990" t="s">
        <v>9</v>
      </c>
      <c r="B79" s="991" t="s">
        <v>10</v>
      </c>
      <c r="C79" s="992" t="s">
        <v>36</v>
      </c>
      <c r="D79" s="992" t="s">
        <v>36</v>
      </c>
      <c r="E79" s="993" t="s">
        <v>37</v>
      </c>
      <c r="F79" s="994"/>
      <c r="G79" s="1152"/>
      <c r="H79" s="1242" t="s">
        <v>11</v>
      </c>
      <c r="I79" s="1243"/>
      <c r="J79" s="1153" t="s">
        <v>12</v>
      </c>
      <c r="K79" s="1154" t="s">
        <v>13</v>
      </c>
      <c r="L79" s="1155"/>
    </row>
    <row r="80" spans="1:12" ht="26.5" thickBot="1">
      <c r="A80" s="995" t="s">
        <v>14</v>
      </c>
      <c r="B80" s="996" t="s">
        <v>15</v>
      </c>
      <c r="C80" s="997" t="s">
        <v>537</v>
      </c>
      <c r="D80" s="998" t="s">
        <v>532</v>
      </c>
      <c r="E80" s="999" t="s">
        <v>537</v>
      </c>
      <c r="F80" s="1000" t="s">
        <v>532</v>
      </c>
      <c r="G80" s="1156" t="s">
        <v>16</v>
      </c>
      <c r="H80" s="1157" t="s">
        <v>537</v>
      </c>
      <c r="I80" s="1158" t="s">
        <v>16</v>
      </c>
      <c r="J80" s="1159" t="s">
        <v>16</v>
      </c>
      <c r="K80" s="997" t="s">
        <v>537</v>
      </c>
      <c r="L80" s="1160" t="s">
        <v>17</v>
      </c>
    </row>
    <row r="81" spans="1:12" ht="15" thickBot="1">
      <c r="A81" s="1001" t="s">
        <v>18</v>
      </c>
      <c r="B81" s="1002" t="s">
        <v>19</v>
      </c>
      <c r="C81" s="1003">
        <v>19335.951997849159</v>
      </c>
      <c r="D81" s="1003">
        <v>19371.680782754051</v>
      </c>
      <c r="E81" s="1004">
        <v>19722.671037806143</v>
      </c>
      <c r="F81" s="1005">
        <v>19759.114398409132</v>
      </c>
      <c r="G81" s="1161">
        <v>-0.18443822869876697</v>
      </c>
      <c r="H81" s="1162">
        <v>323.57487005197919</v>
      </c>
      <c r="I81" s="1162">
        <v>-0.41324042223575441</v>
      </c>
      <c r="J81" s="1163">
        <v>-23.551887513373071</v>
      </c>
      <c r="K81" s="1162">
        <v>100</v>
      </c>
      <c r="L81" s="1164" t="s">
        <v>19</v>
      </c>
    </row>
    <row r="82" spans="1:12" ht="15" thickBot="1">
      <c r="A82" s="1165"/>
      <c r="B82" s="1166"/>
      <c r="C82" s="1167"/>
      <c r="D82" s="1167"/>
      <c r="E82" s="1167"/>
      <c r="F82" s="1167"/>
      <c r="G82" s="1168"/>
      <c r="H82" s="1163"/>
      <c r="I82" s="1163"/>
      <c r="J82" s="1163"/>
      <c r="K82" s="1163"/>
      <c r="L82" s="1169"/>
    </row>
    <row r="83" spans="1:12">
      <c r="A83" s="1006" t="s">
        <v>79</v>
      </c>
      <c r="B83" s="1007" t="s">
        <v>19</v>
      </c>
      <c r="C83" s="1008" t="s">
        <v>510</v>
      </c>
      <c r="D83" s="1008">
        <v>14358.241732721457</v>
      </c>
      <c r="E83" s="1009" t="s">
        <v>510</v>
      </c>
      <c r="F83" s="1009">
        <v>14645.406567375887</v>
      </c>
      <c r="G83" s="1170" t="s">
        <v>72</v>
      </c>
      <c r="H83" s="1171" t="s">
        <v>510</v>
      </c>
      <c r="I83" s="1171" t="s">
        <v>72</v>
      </c>
      <c r="J83" s="1171" t="s">
        <v>72</v>
      </c>
      <c r="K83" s="1171">
        <v>3.9984006397441027E-2</v>
      </c>
      <c r="L83" s="1172" t="s">
        <v>72</v>
      </c>
    </row>
    <row r="84" spans="1:12">
      <c r="A84" s="1010" t="s">
        <v>80</v>
      </c>
      <c r="B84" s="1011" t="s">
        <v>19</v>
      </c>
      <c r="C84" s="1012">
        <v>20435.7704380588</v>
      </c>
      <c r="D84" s="1012">
        <v>20393.81135858101</v>
      </c>
      <c r="E84" s="1013">
        <v>20844.485846819978</v>
      </c>
      <c r="F84" s="1013">
        <v>20801.687585752632</v>
      </c>
      <c r="G84" s="1173">
        <v>0.205744177682292</v>
      </c>
      <c r="H84" s="1174">
        <v>358.39978296256106</v>
      </c>
      <c r="I84" s="1174">
        <v>0.45777049923967572</v>
      </c>
      <c r="J84" s="1174">
        <v>-22.595548089038221</v>
      </c>
      <c r="K84" s="1174">
        <v>36.845261895241904</v>
      </c>
      <c r="L84" s="1175">
        <v>0.45522674317098932</v>
      </c>
    </row>
    <row r="85" spans="1:12">
      <c r="A85" s="1014" t="s">
        <v>81</v>
      </c>
      <c r="B85" s="1015" t="s">
        <v>19</v>
      </c>
      <c r="C85" s="1016">
        <v>20325.648664762968</v>
      </c>
      <c r="D85" s="1016">
        <v>19833.565457689925</v>
      </c>
      <c r="E85" s="1017">
        <v>20732.161638058227</v>
      </c>
      <c r="F85" s="1017">
        <v>20230.236766843725</v>
      </c>
      <c r="G85" s="1176">
        <v>2.4810627626322681</v>
      </c>
      <c r="H85" s="1177">
        <v>402.69655172413792</v>
      </c>
      <c r="I85" s="1177">
        <v>3.2506188127078244</v>
      </c>
      <c r="J85" s="1177">
        <v>-41.27725856697819</v>
      </c>
      <c r="K85" s="1177">
        <v>7.5369852059176328</v>
      </c>
      <c r="L85" s="1178">
        <v>-2.2750276322300067</v>
      </c>
    </row>
    <row r="86" spans="1:12">
      <c r="A86" s="1014" t="s">
        <v>82</v>
      </c>
      <c r="B86" s="1015" t="s">
        <v>19</v>
      </c>
      <c r="C86" s="1016" t="s">
        <v>72</v>
      </c>
      <c r="D86" s="1016" t="s">
        <v>510</v>
      </c>
      <c r="E86" s="1017" t="s">
        <v>72</v>
      </c>
      <c r="F86" s="1017" t="s">
        <v>510</v>
      </c>
      <c r="G86" s="1176" t="s">
        <v>72</v>
      </c>
      <c r="H86" s="1177" t="s">
        <v>72</v>
      </c>
      <c r="I86" s="1177" t="s">
        <v>72</v>
      </c>
      <c r="J86" s="1177" t="s">
        <v>72</v>
      </c>
      <c r="K86" s="1177">
        <v>0</v>
      </c>
      <c r="L86" s="1178" t="s">
        <v>72</v>
      </c>
    </row>
    <row r="87" spans="1:12">
      <c r="A87" s="1014" t="s">
        <v>71</v>
      </c>
      <c r="B87" s="1015" t="s">
        <v>19</v>
      </c>
      <c r="C87" s="1016">
        <v>17051.665707997836</v>
      </c>
      <c r="D87" s="1016">
        <v>17151.214168561393</v>
      </c>
      <c r="E87" s="1017">
        <v>17392.699022157794</v>
      </c>
      <c r="F87" s="1017">
        <v>17494.238451932622</v>
      </c>
      <c r="G87" s="1176">
        <v>-0.58041640425685848</v>
      </c>
      <c r="H87" s="1177">
        <v>278.95320924261875</v>
      </c>
      <c r="I87" s="1177">
        <v>-0.34285449942748381</v>
      </c>
      <c r="J87" s="1177">
        <v>-22.679900744416873</v>
      </c>
      <c r="K87" s="1177">
        <v>31.147540983606557</v>
      </c>
      <c r="L87" s="1178">
        <v>0.35127015982541465</v>
      </c>
    </row>
    <row r="88" spans="1:12" ht="15" thickBot="1">
      <c r="A88" s="1018" t="s">
        <v>83</v>
      </c>
      <c r="B88" s="1019" t="s">
        <v>19</v>
      </c>
      <c r="C88" s="1020">
        <v>19653.219056651629</v>
      </c>
      <c r="D88" s="1020">
        <v>19965.858850800643</v>
      </c>
      <c r="E88" s="1021">
        <v>20046.283437784663</v>
      </c>
      <c r="F88" s="1021">
        <v>20365.176027816655</v>
      </c>
      <c r="G88" s="1179">
        <v>-1.565872004231236</v>
      </c>
      <c r="H88" s="1180">
        <v>303.6456628477905</v>
      </c>
      <c r="I88" s="1180">
        <v>-1.2567038087403222</v>
      </c>
      <c r="J88" s="1180">
        <v>-17.821116341627437</v>
      </c>
      <c r="K88" s="1180">
        <v>24.430227908836464</v>
      </c>
      <c r="L88" s="1181">
        <v>1.7036498865225411</v>
      </c>
    </row>
    <row r="89" spans="1:12" ht="15" thickBot="1">
      <c r="A89" s="1165"/>
      <c r="B89" s="1182"/>
      <c r="C89" s="1167"/>
      <c r="D89" s="1167"/>
      <c r="E89" s="1167"/>
      <c r="F89" s="1167"/>
      <c r="G89" s="1168"/>
      <c r="H89" s="1163"/>
      <c r="I89" s="1163"/>
      <c r="J89" s="1163"/>
      <c r="K89" s="1163"/>
      <c r="L89" s="1169"/>
    </row>
    <row r="90" spans="1:12">
      <c r="A90" s="1022" t="s">
        <v>84</v>
      </c>
      <c r="B90" s="1023" t="s">
        <v>21</v>
      </c>
      <c r="C90" s="1024" t="s">
        <v>72</v>
      </c>
      <c r="D90" s="1024" t="s">
        <v>72</v>
      </c>
      <c r="E90" s="1025" t="s">
        <v>72</v>
      </c>
      <c r="F90" s="1025" t="s">
        <v>72</v>
      </c>
      <c r="G90" s="1183" t="s">
        <v>72</v>
      </c>
      <c r="H90" s="1184" t="s">
        <v>72</v>
      </c>
      <c r="I90" s="1184" t="s">
        <v>72</v>
      </c>
      <c r="J90" s="1185" t="s">
        <v>72</v>
      </c>
      <c r="K90" s="1185" t="s">
        <v>72</v>
      </c>
      <c r="L90" s="1186" t="s">
        <v>72</v>
      </c>
    </row>
    <row r="91" spans="1:12">
      <c r="A91" s="1010" t="s">
        <v>84</v>
      </c>
      <c r="B91" s="1026" t="s">
        <v>22</v>
      </c>
      <c r="C91" s="1016" t="s">
        <v>72</v>
      </c>
      <c r="D91" s="1016" t="s">
        <v>72</v>
      </c>
      <c r="E91" s="1017" t="s">
        <v>72</v>
      </c>
      <c r="F91" s="1017" t="s">
        <v>72</v>
      </c>
      <c r="G91" s="1176" t="s">
        <v>72</v>
      </c>
      <c r="H91" s="1177" t="s">
        <v>72</v>
      </c>
      <c r="I91" s="1177" t="s">
        <v>72</v>
      </c>
      <c r="J91" s="1187" t="s">
        <v>72</v>
      </c>
      <c r="K91" s="1187" t="s">
        <v>72</v>
      </c>
      <c r="L91" s="1188" t="s">
        <v>72</v>
      </c>
    </row>
    <row r="92" spans="1:12">
      <c r="A92" s="1010" t="s">
        <v>84</v>
      </c>
      <c r="B92" s="1026" t="s">
        <v>23</v>
      </c>
      <c r="C92" s="1016" t="s">
        <v>72</v>
      </c>
      <c r="D92" s="1016" t="s">
        <v>72</v>
      </c>
      <c r="E92" s="1017" t="s">
        <v>72</v>
      </c>
      <c r="F92" s="1017" t="s">
        <v>72</v>
      </c>
      <c r="G92" s="1176" t="s">
        <v>72</v>
      </c>
      <c r="H92" s="1177" t="s">
        <v>72</v>
      </c>
      <c r="I92" s="1177" t="s">
        <v>72</v>
      </c>
      <c r="J92" s="1187" t="s">
        <v>72</v>
      </c>
      <c r="K92" s="1187" t="s">
        <v>72</v>
      </c>
      <c r="L92" s="1188" t="s">
        <v>72</v>
      </c>
    </row>
    <row r="93" spans="1:12">
      <c r="A93" s="1022" t="s">
        <v>84</v>
      </c>
      <c r="B93" s="1027" t="s">
        <v>24</v>
      </c>
      <c r="C93" s="1028" t="s">
        <v>72</v>
      </c>
      <c r="D93" s="1028" t="s">
        <v>72</v>
      </c>
      <c r="E93" s="1029" t="s">
        <v>72</v>
      </c>
      <c r="F93" s="1029" t="s">
        <v>72</v>
      </c>
      <c r="G93" s="1189" t="s">
        <v>72</v>
      </c>
      <c r="H93" s="1190" t="s">
        <v>72</v>
      </c>
      <c r="I93" s="1190" t="s">
        <v>72</v>
      </c>
      <c r="J93" s="1191" t="s">
        <v>72</v>
      </c>
      <c r="K93" s="1191" t="s">
        <v>72</v>
      </c>
      <c r="L93" s="1192" t="s">
        <v>72</v>
      </c>
    </row>
    <row r="94" spans="1:12">
      <c r="A94" s="1010" t="s">
        <v>84</v>
      </c>
      <c r="B94" s="1026" t="s">
        <v>25</v>
      </c>
      <c r="C94" s="1016" t="s">
        <v>72</v>
      </c>
      <c r="D94" s="1016" t="s">
        <v>72</v>
      </c>
      <c r="E94" s="1017" t="s">
        <v>72</v>
      </c>
      <c r="F94" s="1017" t="s">
        <v>72</v>
      </c>
      <c r="G94" s="1176" t="s">
        <v>72</v>
      </c>
      <c r="H94" s="1177" t="s">
        <v>72</v>
      </c>
      <c r="I94" s="1177" t="s">
        <v>72</v>
      </c>
      <c r="J94" s="1187" t="s">
        <v>72</v>
      </c>
      <c r="K94" s="1187" t="s">
        <v>72</v>
      </c>
      <c r="L94" s="1188" t="s">
        <v>72</v>
      </c>
    </row>
    <row r="95" spans="1:12">
      <c r="A95" s="1010" t="s">
        <v>84</v>
      </c>
      <c r="B95" s="1026" t="s">
        <v>26</v>
      </c>
      <c r="C95" s="1016" t="s">
        <v>72</v>
      </c>
      <c r="D95" s="1016" t="s">
        <v>72</v>
      </c>
      <c r="E95" s="1017" t="s">
        <v>72</v>
      </c>
      <c r="F95" s="1017" t="s">
        <v>72</v>
      </c>
      <c r="G95" s="1176" t="s">
        <v>72</v>
      </c>
      <c r="H95" s="1177" t="s">
        <v>72</v>
      </c>
      <c r="I95" s="1177" t="s">
        <v>72</v>
      </c>
      <c r="J95" s="1187" t="s">
        <v>72</v>
      </c>
      <c r="K95" s="1187" t="s">
        <v>72</v>
      </c>
      <c r="L95" s="1188" t="s">
        <v>72</v>
      </c>
    </row>
    <row r="96" spans="1:12">
      <c r="A96" s="1022" t="s">
        <v>84</v>
      </c>
      <c r="B96" s="1027" t="s">
        <v>27</v>
      </c>
      <c r="C96" s="1028" t="s">
        <v>510</v>
      </c>
      <c r="D96" s="1028">
        <v>14358.241732721457</v>
      </c>
      <c r="E96" s="1029" t="s">
        <v>510</v>
      </c>
      <c r="F96" s="1029">
        <v>14645.406567375887</v>
      </c>
      <c r="G96" s="1189" t="s">
        <v>72</v>
      </c>
      <c r="H96" s="1190" t="s">
        <v>510</v>
      </c>
      <c r="I96" s="1190" t="s">
        <v>72</v>
      </c>
      <c r="J96" s="1191" t="s">
        <v>72</v>
      </c>
      <c r="K96" s="1191">
        <v>3.9984006397441027E-2</v>
      </c>
      <c r="L96" s="1192" t="s">
        <v>72</v>
      </c>
    </row>
    <row r="97" spans="1:12">
      <c r="A97" s="1010" t="s">
        <v>84</v>
      </c>
      <c r="B97" s="1026" t="s">
        <v>28</v>
      </c>
      <c r="C97" s="1016" t="s">
        <v>510</v>
      </c>
      <c r="D97" s="1016">
        <v>13587.335294117647</v>
      </c>
      <c r="E97" s="1017" t="s">
        <v>510</v>
      </c>
      <c r="F97" s="1017">
        <v>13859.082</v>
      </c>
      <c r="G97" s="1176" t="s">
        <v>72</v>
      </c>
      <c r="H97" s="1177" t="s">
        <v>510</v>
      </c>
      <c r="I97" s="1177" t="s">
        <v>72</v>
      </c>
      <c r="J97" s="1187" t="s">
        <v>72</v>
      </c>
      <c r="K97" s="1187">
        <v>3.9984006397441027E-2</v>
      </c>
      <c r="L97" s="1188" t="s">
        <v>72</v>
      </c>
    </row>
    <row r="98" spans="1:12" ht="15" thickBot="1">
      <c r="A98" s="1030" t="s">
        <v>84</v>
      </c>
      <c r="B98" s="1031" t="s">
        <v>29</v>
      </c>
      <c r="C98" s="1032" t="s">
        <v>72</v>
      </c>
      <c r="D98" s="1032" t="s">
        <v>510</v>
      </c>
      <c r="E98" s="1033" t="s">
        <v>72</v>
      </c>
      <c r="F98" s="1033" t="s">
        <v>510</v>
      </c>
      <c r="G98" s="1193" t="s">
        <v>72</v>
      </c>
      <c r="H98" s="1187" t="s">
        <v>72</v>
      </c>
      <c r="I98" s="1187" t="s">
        <v>72</v>
      </c>
      <c r="J98" s="1187" t="s">
        <v>72</v>
      </c>
      <c r="K98" s="1187" t="s">
        <v>72</v>
      </c>
      <c r="L98" s="1188" t="s">
        <v>72</v>
      </c>
    </row>
    <row r="99" spans="1:12" ht="15" thickBot="1">
      <c r="A99" s="1165"/>
      <c r="B99" s="1182"/>
      <c r="C99" s="1167"/>
      <c r="D99" s="1167"/>
      <c r="E99" s="1167"/>
      <c r="F99" s="1167"/>
      <c r="G99" s="1168"/>
      <c r="H99" s="1163"/>
      <c r="I99" s="1163"/>
      <c r="J99" s="1163"/>
      <c r="K99" s="1163"/>
      <c r="L99" s="1169"/>
    </row>
    <row r="100" spans="1:12">
      <c r="A100" s="1022" t="s">
        <v>85</v>
      </c>
      <c r="B100" s="1023" t="s">
        <v>21</v>
      </c>
      <c r="C100" s="1024">
        <v>20552.335578299484</v>
      </c>
      <c r="D100" s="1024">
        <v>20512.084669561085</v>
      </c>
      <c r="E100" s="1025">
        <v>20963.382289865473</v>
      </c>
      <c r="F100" s="1025">
        <v>20922.326362952306</v>
      </c>
      <c r="G100" s="1183">
        <v>0.19623021934054666</v>
      </c>
      <c r="H100" s="1184">
        <v>422.34848484848487</v>
      </c>
      <c r="I100" s="1184">
        <v>3.7481616796464055</v>
      </c>
      <c r="J100" s="1185">
        <v>-40.54054054054054</v>
      </c>
      <c r="K100" s="1185">
        <v>2.6389444222311078</v>
      </c>
      <c r="L100" s="1186">
        <v>-0.7539945965676087</v>
      </c>
    </row>
    <row r="101" spans="1:12">
      <c r="A101" s="1010" t="s">
        <v>85</v>
      </c>
      <c r="B101" s="1026" t="s">
        <v>22</v>
      </c>
      <c r="C101" s="1016">
        <v>20586.97843137255</v>
      </c>
      <c r="D101" s="1016">
        <v>20568.508823529413</v>
      </c>
      <c r="E101" s="1017">
        <v>20998.718000000001</v>
      </c>
      <c r="F101" s="1017">
        <v>20979.879000000001</v>
      </c>
      <c r="G101" s="1176">
        <v>8.9795560784692516E-2</v>
      </c>
      <c r="H101" s="1177">
        <v>407.6</v>
      </c>
      <c r="I101" s="1177">
        <v>3.7150127226463159</v>
      </c>
      <c r="J101" s="1187">
        <v>-48.9051094890511</v>
      </c>
      <c r="K101" s="1187">
        <v>1.399440223910436</v>
      </c>
      <c r="L101" s="1188">
        <v>-0.69440052192480795</v>
      </c>
    </row>
    <row r="102" spans="1:12">
      <c r="A102" s="1010" t="s">
        <v>85</v>
      </c>
      <c r="B102" s="1026" t="s">
        <v>23</v>
      </c>
      <c r="C102" s="1016">
        <v>20516.02549019608</v>
      </c>
      <c r="D102" s="1016">
        <v>20428.923529411764</v>
      </c>
      <c r="E102" s="1017">
        <v>20926.346000000001</v>
      </c>
      <c r="F102" s="1017">
        <v>20837.502</v>
      </c>
      <c r="G102" s="1176">
        <v>0.42636588589170121</v>
      </c>
      <c r="H102" s="1177">
        <v>439</v>
      </c>
      <c r="I102" s="1177">
        <v>2.1405304792926914</v>
      </c>
      <c r="J102" s="1187">
        <v>-27.058823529411764</v>
      </c>
      <c r="K102" s="1187">
        <v>1.2395041983206718</v>
      </c>
      <c r="L102" s="1188">
        <v>-5.9594074642800532E-2</v>
      </c>
    </row>
    <row r="103" spans="1:12">
      <c r="A103" s="1022" t="s">
        <v>85</v>
      </c>
      <c r="B103" s="1027" t="s">
        <v>24</v>
      </c>
      <c r="C103" s="1028">
        <v>21039.873536028324</v>
      </c>
      <c r="D103" s="1028">
        <v>21049.344150915815</v>
      </c>
      <c r="E103" s="1029">
        <v>21460.671006748893</v>
      </c>
      <c r="F103" s="1029">
        <v>21470.33103393413</v>
      </c>
      <c r="G103" s="1189">
        <v>-4.4992446413466523E-2</v>
      </c>
      <c r="H103" s="1190">
        <v>382.47848664688428</v>
      </c>
      <c r="I103" s="1190">
        <v>0.47969542125882664</v>
      </c>
      <c r="J103" s="1191">
        <v>-24.692737430167597</v>
      </c>
      <c r="K103" s="1191">
        <v>13.474610155937624</v>
      </c>
      <c r="L103" s="1192">
        <v>-0.20413048291305635</v>
      </c>
    </row>
    <row r="104" spans="1:12">
      <c r="A104" s="1010" t="s">
        <v>85</v>
      </c>
      <c r="B104" s="1026" t="s">
        <v>25</v>
      </c>
      <c r="C104" s="1016">
        <v>21390.566666666666</v>
      </c>
      <c r="D104" s="1016">
        <v>21211.336274509802</v>
      </c>
      <c r="E104" s="1017">
        <v>21818.378000000001</v>
      </c>
      <c r="F104" s="1017">
        <v>21635.562999999998</v>
      </c>
      <c r="G104" s="1176">
        <v>0.84497454491941038</v>
      </c>
      <c r="H104" s="1177">
        <v>377</v>
      </c>
      <c r="I104" s="1177">
        <v>0.74826296098343437</v>
      </c>
      <c r="J104" s="1187">
        <v>-28.217054263565895</v>
      </c>
      <c r="K104" s="1187">
        <v>9.2562974810075964</v>
      </c>
      <c r="L104" s="1188">
        <v>-0.60156588442110603</v>
      </c>
    </row>
    <row r="105" spans="1:12">
      <c r="A105" s="1010" t="s">
        <v>85</v>
      </c>
      <c r="B105" s="1026" t="s">
        <v>26</v>
      </c>
      <c r="C105" s="1016">
        <v>20304.492156862743</v>
      </c>
      <c r="D105" s="1016">
        <v>20655.715686274511</v>
      </c>
      <c r="E105" s="1017">
        <v>20710.581999999999</v>
      </c>
      <c r="F105" s="1017">
        <v>21068.83</v>
      </c>
      <c r="G105" s="1176">
        <v>-1.7003696930489409</v>
      </c>
      <c r="H105" s="1177">
        <v>394.5</v>
      </c>
      <c r="I105" s="1177">
        <v>-0.70475711049584988</v>
      </c>
      <c r="J105" s="1187">
        <v>-15.6</v>
      </c>
      <c r="K105" s="1187">
        <v>4.2183126749300284</v>
      </c>
      <c r="L105" s="1188">
        <v>0.39743540150805057</v>
      </c>
    </row>
    <row r="106" spans="1:12">
      <c r="A106" s="1022" t="s">
        <v>85</v>
      </c>
      <c r="B106" s="1027" t="s">
        <v>27</v>
      </c>
      <c r="C106" s="1028">
        <v>19968.14198726643</v>
      </c>
      <c r="D106" s="1028">
        <v>19834.519405737869</v>
      </c>
      <c r="E106" s="1029">
        <v>20367.504827011759</v>
      </c>
      <c r="F106" s="1029">
        <v>20231.209793852628</v>
      </c>
      <c r="G106" s="1189">
        <v>0.67368701401408548</v>
      </c>
      <c r="H106" s="1190">
        <v>334.60973963355832</v>
      </c>
      <c r="I106" s="1190">
        <v>1.0858927013285355</v>
      </c>
      <c r="J106" s="1191">
        <v>-17.958860759493671</v>
      </c>
      <c r="K106" s="1191">
        <v>20.73170731707317</v>
      </c>
      <c r="L106" s="1192">
        <v>1.4133518226516522</v>
      </c>
    </row>
    <row r="107" spans="1:12">
      <c r="A107" s="1010" t="s">
        <v>85</v>
      </c>
      <c r="B107" s="1026" t="s">
        <v>28</v>
      </c>
      <c r="C107" s="1016">
        <v>19956.743137254904</v>
      </c>
      <c r="D107" s="1016">
        <v>19741.724509803924</v>
      </c>
      <c r="E107" s="1017">
        <v>20355.878000000001</v>
      </c>
      <c r="F107" s="1017">
        <v>20136.559000000001</v>
      </c>
      <c r="G107" s="1176">
        <v>1.0891582817103931</v>
      </c>
      <c r="H107" s="1177">
        <v>324.8</v>
      </c>
      <c r="I107" s="1177">
        <v>0.99502487562188691</v>
      </c>
      <c r="J107" s="1187">
        <v>-15.846994535519126</v>
      </c>
      <c r="K107" s="1187">
        <v>15.393842463014796</v>
      </c>
      <c r="L107" s="1188">
        <v>1.4094316422903574</v>
      </c>
    </row>
    <row r="108" spans="1:12" ht="15" thickBot="1">
      <c r="A108" s="1030" t="s">
        <v>85</v>
      </c>
      <c r="B108" s="1031" t="s">
        <v>29</v>
      </c>
      <c r="C108" s="1032">
        <v>19997.557843137252</v>
      </c>
      <c r="D108" s="1032">
        <v>20054.49705882353</v>
      </c>
      <c r="E108" s="1033">
        <v>20397.508999999998</v>
      </c>
      <c r="F108" s="1033">
        <v>20455.587</v>
      </c>
      <c r="G108" s="1193">
        <v>-0.28392243155868047</v>
      </c>
      <c r="H108" s="1187">
        <v>362.9</v>
      </c>
      <c r="I108" s="1187">
        <v>2.0241776778183831</v>
      </c>
      <c r="J108" s="1187">
        <v>-23.49570200573066</v>
      </c>
      <c r="K108" s="1187">
        <v>5.3378648540583766</v>
      </c>
      <c r="L108" s="1188">
        <v>3.9201803612955999E-3</v>
      </c>
    </row>
    <row r="109" spans="1:12" ht="15" thickBot="1">
      <c r="A109" s="1194"/>
      <c r="B109" s="1195"/>
      <c r="C109" s="1196"/>
      <c r="D109" s="1196"/>
      <c r="E109" s="1196"/>
      <c r="F109" s="1196"/>
      <c r="G109" s="1197"/>
      <c r="H109" s="1198"/>
      <c r="I109" s="1198"/>
      <c r="J109" s="1198"/>
      <c r="K109" s="1198"/>
      <c r="L109" s="1199"/>
    </row>
    <row r="110" spans="1:12">
      <c r="A110" s="1010" t="s">
        <v>86</v>
      </c>
      <c r="B110" s="1034" t="s">
        <v>26</v>
      </c>
      <c r="C110" s="1035">
        <v>20639.146078431371</v>
      </c>
      <c r="D110" s="1035">
        <v>19898.736274509803</v>
      </c>
      <c r="E110" s="1036">
        <v>21051.929</v>
      </c>
      <c r="F110" s="1036">
        <v>20296.710999999999</v>
      </c>
      <c r="G110" s="1200">
        <v>3.7208885715523108</v>
      </c>
      <c r="H110" s="1201">
        <v>423.8</v>
      </c>
      <c r="I110" s="1201">
        <v>5.5016181229773524</v>
      </c>
      <c r="J110" s="1201">
        <v>-49.303621169916433</v>
      </c>
      <c r="K110" s="1201">
        <v>3.6385445821671332</v>
      </c>
      <c r="L110" s="1202">
        <v>-1.8482351824668268</v>
      </c>
    </row>
    <row r="111" spans="1:12" ht="15" thickBot="1">
      <c r="A111" s="1030" t="s">
        <v>86</v>
      </c>
      <c r="B111" s="1031" t="s">
        <v>29</v>
      </c>
      <c r="C111" s="1032">
        <v>20001.909803921568</v>
      </c>
      <c r="D111" s="1032">
        <v>19745.038235294116</v>
      </c>
      <c r="E111" s="1033">
        <v>20401.948</v>
      </c>
      <c r="F111" s="1033">
        <v>20139.938999999998</v>
      </c>
      <c r="G111" s="1193">
        <v>1.3009423712753143</v>
      </c>
      <c r="H111" s="1187">
        <v>383</v>
      </c>
      <c r="I111" s="1187">
        <v>2.0788912579957386</v>
      </c>
      <c r="J111" s="1187">
        <v>-31.095406360424029</v>
      </c>
      <c r="K111" s="1187">
        <v>3.8984406237505</v>
      </c>
      <c r="L111" s="1188">
        <v>-0.42679244976317943</v>
      </c>
    </row>
    <row r="112" spans="1:12" ht="15" thickBot="1">
      <c r="A112" s="1194"/>
      <c r="B112" s="1195"/>
      <c r="C112" s="1196"/>
      <c r="D112" s="1196"/>
      <c r="E112" s="1196"/>
      <c r="F112" s="1196"/>
      <c r="G112" s="1197"/>
      <c r="H112" s="1198"/>
      <c r="I112" s="1198"/>
      <c r="J112" s="1198"/>
      <c r="K112" s="1198"/>
      <c r="L112" s="1199"/>
    </row>
    <row r="113" spans="1:12">
      <c r="A113" s="1022" t="s">
        <v>87</v>
      </c>
      <c r="B113" s="1023" t="s">
        <v>21</v>
      </c>
      <c r="C113" s="1024" t="s">
        <v>72</v>
      </c>
      <c r="D113" s="1024" t="s">
        <v>72</v>
      </c>
      <c r="E113" s="1025" t="s">
        <v>72</v>
      </c>
      <c r="F113" s="1025" t="s">
        <v>72</v>
      </c>
      <c r="G113" s="1183" t="s">
        <v>72</v>
      </c>
      <c r="H113" s="1184" t="s">
        <v>72</v>
      </c>
      <c r="I113" s="1184" t="s">
        <v>72</v>
      </c>
      <c r="J113" s="1185" t="s">
        <v>72</v>
      </c>
      <c r="K113" s="1185" t="s">
        <v>72</v>
      </c>
      <c r="L113" s="1186" t="s">
        <v>72</v>
      </c>
    </row>
    <row r="114" spans="1:12">
      <c r="A114" s="1014" t="s">
        <v>87</v>
      </c>
      <c r="B114" s="1026" t="s">
        <v>22</v>
      </c>
      <c r="C114" s="1016" t="s">
        <v>72</v>
      </c>
      <c r="D114" s="1016" t="s">
        <v>72</v>
      </c>
      <c r="E114" s="1017" t="s">
        <v>72</v>
      </c>
      <c r="F114" s="1017" t="s">
        <v>72</v>
      </c>
      <c r="G114" s="1176" t="s">
        <v>72</v>
      </c>
      <c r="H114" s="1177" t="s">
        <v>72</v>
      </c>
      <c r="I114" s="1177" t="s">
        <v>72</v>
      </c>
      <c r="J114" s="1187" t="s">
        <v>72</v>
      </c>
      <c r="K114" s="1187" t="s">
        <v>72</v>
      </c>
      <c r="L114" s="1188" t="s">
        <v>72</v>
      </c>
    </row>
    <row r="115" spans="1:12">
      <c r="A115" s="1014" t="s">
        <v>87</v>
      </c>
      <c r="B115" s="1026" t="s">
        <v>23</v>
      </c>
      <c r="C115" s="1016" t="s">
        <v>72</v>
      </c>
      <c r="D115" s="1016" t="s">
        <v>72</v>
      </c>
      <c r="E115" s="1017" t="s">
        <v>72</v>
      </c>
      <c r="F115" s="1017" t="s">
        <v>72</v>
      </c>
      <c r="G115" s="1176" t="s">
        <v>72</v>
      </c>
      <c r="H115" s="1177" t="s">
        <v>72</v>
      </c>
      <c r="I115" s="1177" t="s">
        <v>72</v>
      </c>
      <c r="J115" s="1187" t="s">
        <v>72</v>
      </c>
      <c r="K115" s="1187" t="s">
        <v>72</v>
      </c>
      <c r="L115" s="1188" t="s">
        <v>72</v>
      </c>
    </row>
    <row r="116" spans="1:12">
      <c r="A116" s="1014" t="s">
        <v>87</v>
      </c>
      <c r="B116" s="1026" t="s">
        <v>30</v>
      </c>
      <c r="C116" s="1016" t="s">
        <v>72</v>
      </c>
      <c r="D116" s="1016" t="s">
        <v>72</v>
      </c>
      <c r="E116" s="1017" t="s">
        <v>72</v>
      </c>
      <c r="F116" s="1017" t="s">
        <v>72</v>
      </c>
      <c r="G116" s="1176" t="s">
        <v>72</v>
      </c>
      <c r="H116" s="1177" t="s">
        <v>72</v>
      </c>
      <c r="I116" s="1177" t="s">
        <v>72</v>
      </c>
      <c r="J116" s="1187" t="s">
        <v>72</v>
      </c>
      <c r="K116" s="1187" t="s">
        <v>72</v>
      </c>
      <c r="L116" s="1188" t="s">
        <v>72</v>
      </c>
    </row>
    <row r="117" spans="1:12">
      <c r="A117" s="1037" t="s">
        <v>87</v>
      </c>
      <c r="B117" s="1027" t="s">
        <v>24</v>
      </c>
      <c r="C117" s="1028" t="s">
        <v>72</v>
      </c>
      <c r="D117" s="1028" t="s">
        <v>72</v>
      </c>
      <c r="E117" s="1029" t="s">
        <v>72</v>
      </c>
      <c r="F117" s="1029" t="s">
        <v>72</v>
      </c>
      <c r="G117" s="1189" t="s">
        <v>72</v>
      </c>
      <c r="H117" s="1190" t="s">
        <v>72</v>
      </c>
      <c r="I117" s="1190" t="s">
        <v>72</v>
      </c>
      <c r="J117" s="1191" t="s">
        <v>72</v>
      </c>
      <c r="K117" s="1191" t="s">
        <v>72</v>
      </c>
      <c r="L117" s="1192" t="s">
        <v>72</v>
      </c>
    </row>
    <row r="118" spans="1:12">
      <c r="A118" s="1014" t="s">
        <v>87</v>
      </c>
      <c r="B118" s="1026" t="s">
        <v>26</v>
      </c>
      <c r="C118" s="1016" t="s">
        <v>72</v>
      </c>
      <c r="D118" s="1016" t="s">
        <v>72</v>
      </c>
      <c r="E118" s="1017" t="s">
        <v>72</v>
      </c>
      <c r="F118" s="1017" t="s">
        <v>72</v>
      </c>
      <c r="G118" s="1176" t="s">
        <v>72</v>
      </c>
      <c r="H118" s="1177" t="s">
        <v>72</v>
      </c>
      <c r="I118" s="1177" t="s">
        <v>72</v>
      </c>
      <c r="J118" s="1187" t="s">
        <v>72</v>
      </c>
      <c r="K118" s="1187" t="s">
        <v>72</v>
      </c>
      <c r="L118" s="1188" t="s">
        <v>72</v>
      </c>
    </row>
    <row r="119" spans="1:12">
      <c r="A119" s="1014" t="s">
        <v>87</v>
      </c>
      <c r="B119" s="1026" t="s">
        <v>31</v>
      </c>
      <c r="C119" s="1016" t="s">
        <v>72</v>
      </c>
      <c r="D119" s="1016" t="s">
        <v>72</v>
      </c>
      <c r="E119" s="1017" t="s">
        <v>72</v>
      </c>
      <c r="F119" s="1017" t="s">
        <v>72</v>
      </c>
      <c r="G119" s="1176" t="s">
        <v>72</v>
      </c>
      <c r="H119" s="1177" t="s">
        <v>72</v>
      </c>
      <c r="I119" s="1177" t="s">
        <v>72</v>
      </c>
      <c r="J119" s="1187" t="s">
        <v>72</v>
      </c>
      <c r="K119" s="1187" t="s">
        <v>72</v>
      </c>
      <c r="L119" s="1188" t="s">
        <v>72</v>
      </c>
    </row>
    <row r="120" spans="1:12">
      <c r="A120" s="1037" t="s">
        <v>87</v>
      </c>
      <c r="B120" s="1027" t="s">
        <v>27</v>
      </c>
      <c r="C120" s="1028" t="s">
        <v>72</v>
      </c>
      <c r="D120" s="1028" t="s">
        <v>510</v>
      </c>
      <c r="E120" s="1029" t="s">
        <v>72</v>
      </c>
      <c r="F120" s="1029" t="s">
        <v>510</v>
      </c>
      <c r="G120" s="1189" t="s">
        <v>72</v>
      </c>
      <c r="H120" s="1190" t="s">
        <v>72</v>
      </c>
      <c r="I120" s="1190" t="s">
        <v>72</v>
      </c>
      <c r="J120" s="1191" t="s">
        <v>72</v>
      </c>
      <c r="K120" s="1191">
        <v>0</v>
      </c>
      <c r="L120" s="1192" t="s">
        <v>72</v>
      </c>
    </row>
    <row r="121" spans="1:12">
      <c r="A121" s="1014" t="s">
        <v>87</v>
      </c>
      <c r="B121" s="1026" t="s">
        <v>29</v>
      </c>
      <c r="C121" s="1016" t="s">
        <v>72</v>
      </c>
      <c r="D121" s="1016" t="s">
        <v>510</v>
      </c>
      <c r="E121" s="1017" t="s">
        <v>72</v>
      </c>
      <c r="F121" s="1017" t="s">
        <v>510</v>
      </c>
      <c r="G121" s="1176" t="s">
        <v>72</v>
      </c>
      <c r="H121" s="1177" t="s">
        <v>72</v>
      </c>
      <c r="I121" s="1177" t="s">
        <v>72</v>
      </c>
      <c r="J121" s="1187" t="s">
        <v>72</v>
      </c>
      <c r="K121" s="1187">
        <v>0</v>
      </c>
      <c r="L121" s="1188" t="s">
        <v>72</v>
      </c>
    </row>
    <row r="122" spans="1:12" ht="15" thickBot="1">
      <c r="A122" s="1038" t="s">
        <v>87</v>
      </c>
      <c r="B122" s="1026" t="s">
        <v>32</v>
      </c>
      <c r="C122" s="1032" t="s">
        <v>72</v>
      </c>
      <c r="D122" s="1032" t="s">
        <v>72</v>
      </c>
      <c r="E122" s="1033" t="s">
        <v>72</v>
      </c>
      <c r="F122" s="1033" t="s">
        <v>72</v>
      </c>
      <c r="G122" s="1193" t="s">
        <v>72</v>
      </c>
      <c r="H122" s="1187" t="s">
        <v>72</v>
      </c>
      <c r="I122" s="1187" t="s">
        <v>72</v>
      </c>
      <c r="J122" s="1187" t="s">
        <v>72</v>
      </c>
      <c r="K122" s="1187" t="s">
        <v>72</v>
      </c>
      <c r="L122" s="1188" t="s">
        <v>72</v>
      </c>
    </row>
    <row r="123" spans="1:12" ht="15" thickBot="1">
      <c r="A123" s="1194"/>
      <c r="B123" s="1195"/>
      <c r="C123" s="1196"/>
      <c r="D123" s="1196"/>
      <c r="E123" s="1196"/>
      <c r="F123" s="1196"/>
      <c r="G123" s="1197"/>
      <c r="H123" s="1198"/>
      <c r="I123" s="1198"/>
      <c r="J123" s="1198"/>
      <c r="K123" s="1198"/>
      <c r="L123" s="1199"/>
    </row>
    <row r="124" spans="1:12">
      <c r="A124" s="1022" t="s">
        <v>20</v>
      </c>
      <c r="B124" s="1023" t="s">
        <v>24</v>
      </c>
      <c r="C124" s="1024">
        <v>18909.995979397398</v>
      </c>
      <c r="D124" s="1024">
        <v>19061.312298493787</v>
      </c>
      <c r="E124" s="1025">
        <v>19288.195898985345</v>
      </c>
      <c r="F124" s="1025">
        <v>19442.538544463663</v>
      </c>
      <c r="G124" s="1183">
        <v>-0.79383998712589976</v>
      </c>
      <c r="H124" s="1184">
        <v>357.66209677419351</v>
      </c>
      <c r="I124" s="1184">
        <v>-0.9925060314068731</v>
      </c>
      <c r="J124" s="1185">
        <v>-22.5</v>
      </c>
      <c r="K124" s="1185">
        <v>2.4790083966413436</v>
      </c>
      <c r="L124" s="1186">
        <v>3.3646941651277906E-2</v>
      </c>
    </row>
    <row r="125" spans="1:12">
      <c r="A125" s="1010" t="s">
        <v>20</v>
      </c>
      <c r="B125" s="1026" t="s">
        <v>25</v>
      </c>
      <c r="C125" s="1016">
        <v>19412.825490196075</v>
      </c>
      <c r="D125" s="1016">
        <v>19268.236274509803</v>
      </c>
      <c r="E125" s="1017">
        <v>19801.081999999999</v>
      </c>
      <c r="F125" s="1017">
        <v>19653.600999999999</v>
      </c>
      <c r="G125" s="1176">
        <v>0.75040192380012083</v>
      </c>
      <c r="H125" s="1177">
        <v>325.39999999999998</v>
      </c>
      <c r="I125" s="1177">
        <v>-2.6331538001196924</v>
      </c>
      <c r="J125" s="1187">
        <v>8.3333333333333321</v>
      </c>
      <c r="K125" s="1187">
        <v>0.51979208316673331</v>
      </c>
      <c r="L125" s="1188">
        <v>0.15298786491822347</v>
      </c>
    </row>
    <row r="126" spans="1:12">
      <c r="A126" s="1010" t="s">
        <v>20</v>
      </c>
      <c r="B126" s="1026" t="s">
        <v>26</v>
      </c>
      <c r="C126" s="1016">
        <v>18791.304901960786</v>
      </c>
      <c r="D126" s="1016">
        <v>19160.692156862744</v>
      </c>
      <c r="E126" s="1017">
        <v>19167.131000000001</v>
      </c>
      <c r="F126" s="1017">
        <v>19543.905999999999</v>
      </c>
      <c r="G126" s="1176">
        <v>-1.9278387851435523</v>
      </c>
      <c r="H126" s="1177">
        <v>358.4</v>
      </c>
      <c r="I126" s="1177">
        <v>-1.1310344827586269</v>
      </c>
      <c r="J126" s="1187">
        <v>-41.666666666666671</v>
      </c>
      <c r="K126" s="1187">
        <v>1.2594962015193922</v>
      </c>
      <c r="L126" s="1188">
        <v>-0.39112278059890193</v>
      </c>
    </row>
    <row r="127" spans="1:12">
      <c r="A127" s="1010" t="s">
        <v>20</v>
      </c>
      <c r="B127" s="1026" t="s">
        <v>31</v>
      </c>
      <c r="C127" s="1016">
        <v>18791.747058823526</v>
      </c>
      <c r="D127" s="1016">
        <v>18539.181372549021</v>
      </c>
      <c r="E127" s="1017">
        <v>19167.581999999999</v>
      </c>
      <c r="F127" s="1017">
        <v>18909.965</v>
      </c>
      <c r="G127" s="1176">
        <v>1.3623346209260481</v>
      </c>
      <c r="H127" s="1177">
        <v>380.3</v>
      </c>
      <c r="I127" s="1177">
        <v>0.18440463645942798</v>
      </c>
      <c r="J127" s="1187">
        <v>25</v>
      </c>
      <c r="K127" s="1187">
        <v>0.69972011195521799</v>
      </c>
      <c r="L127" s="1188">
        <v>0.27178185733195653</v>
      </c>
    </row>
    <row r="128" spans="1:12">
      <c r="A128" s="1022" t="s">
        <v>20</v>
      </c>
      <c r="B128" s="1027" t="s">
        <v>27</v>
      </c>
      <c r="C128" s="1028">
        <v>17705.306143357848</v>
      </c>
      <c r="D128" s="1028">
        <v>17670.65081569822</v>
      </c>
      <c r="E128" s="1029">
        <v>18059.412266225005</v>
      </c>
      <c r="F128" s="1029">
        <v>18024.063832012183</v>
      </c>
      <c r="G128" s="1189">
        <v>0.19611800392117812</v>
      </c>
      <c r="H128" s="1190">
        <v>302.2487021013597</v>
      </c>
      <c r="I128" s="1190">
        <v>1.6287297707716808</v>
      </c>
      <c r="J128" s="1191">
        <v>-32.130872483221481</v>
      </c>
      <c r="K128" s="1191">
        <v>16.173530587764894</v>
      </c>
      <c r="L128" s="1192">
        <v>-2.0444122519110977</v>
      </c>
    </row>
    <row r="129" spans="1:12">
      <c r="A129" s="1010" t="s">
        <v>20</v>
      </c>
      <c r="B129" s="1026" t="s">
        <v>28</v>
      </c>
      <c r="C129" s="1016">
        <v>17353.551960784313</v>
      </c>
      <c r="D129" s="1016">
        <v>16886.797058823529</v>
      </c>
      <c r="E129" s="1017">
        <v>17700.623</v>
      </c>
      <c r="F129" s="1017">
        <v>17224.532999999999</v>
      </c>
      <c r="G129" s="1176">
        <v>2.7640226878720031</v>
      </c>
      <c r="H129" s="1177">
        <v>274.8</v>
      </c>
      <c r="I129" s="1177">
        <v>1.7400962606442014</v>
      </c>
      <c r="J129" s="1187">
        <v>-20.675944333996025</v>
      </c>
      <c r="K129" s="1187">
        <v>7.976809276289484</v>
      </c>
      <c r="L129" s="1188">
        <v>0.28920420216446541</v>
      </c>
    </row>
    <row r="130" spans="1:12">
      <c r="A130" s="1010" t="s">
        <v>20</v>
      </c>
      <c r="B130" s="1026" t="s">
        <v>29</v>
      </c>
      <c r="C130" s="1016">
        <v>17898.492156862743</v>
      </c>
      <c r="D130" s="1016">
        <v>18186.463725490194</v>
      </c>
      <c r="E130" s="1017">
        <v>18256.462</v>
      </c>
      <c r="F130" s="1017">
        <v>18550.192999999999</v>
      </c>
      <c r="G130" s="1176">
        <v>-1.5834390510114895</v>
      </c>
      <c r="H130" s="1177">
        <v>323.39999999999998</v>
      </c>
      <c r="I130" s="1177">
        <v>2.9936305732484003</v>
      </c>
      <c r="J130" s="1187">
        <v>-42.58373205741627</v>
      </c>
      <c r="K130" s="1187">
        <v>7.1971211515393847</v>
      </c>
      <c r="L130" s="1188">
        <v>-2.3856390502029345</v>
      </c>
    </row>
    <row r="131" spans="1:12">
      <c r="A131" s="1010" t="s">
        <v>20</v>
      </c>
      <c r="B131" s="1026" t="s">
        <v>32</v>
      </c>
      <c r="C131" s="1016">
        <v>18576.699019607844</v>
      </c>
      <c r="D131" s="1016">
        <v>17898.691176470587</v>
      </c>
      <c r="E131" s="1017">
        <v>18948.233</v>
      </c>
      <c r="F131" s="1017">
        <v>18256.665000000001</v>
      </c>
      <c r="G131" s="1176">
        <v>3.7880302892121827</v>
      </c>
      <c r="H131" s="1177">
        <v>369</v>
      </c>
      <c r="I131" s="1177">
        <v>5.0982626032469316</v>
      </c>
      <c r="J131" s="1187">
        <v>-19.35483870967742</v>
      </c>
      <c r="K131" s="1187">
        <v>0.99960015993602569</v>
      </c>
      <c r="L131" s="1188">
        <v>5.2022596127375254E-2</v>
      </c>
    </row>
    <row r="132" spans="1:12">
      <c r="A132" s="1022" t="s">
        <v>20</v>
      </c>
      <c r="B132" s="1027" t="s">
        <v>33</v>
      </c>
      <c r="C132" s="1028">
        <v>15389.333702267017</v>
      </c>
      <c r="D132" s="1028">
        <v>15209.755009945444</v>
      </c>
      <c r="E132" s="1029">
        <v>15697.120376312358</v>
      </c>
      <c r="F132" s="1029">
        <v>15513.950110144353</v>
      </c>
      <c r="G132" s="1189">
        <v>1.1806810313785412</v>
      </c>
      <c r="H132" s="1190">
        <v>233.18367999999998</v>
      </c>
      <c r="I132" s="1190">
        <v>1.8998221969121736</v>
      </c>
      <c r="J132" s="1191">
        <v>-5.7315233785822022</v>
      </c>
      <c r="K132" s="1191">
        <v>12.495001999200319</v>
      </c>
      <c r="L132" s="1192">
        <v>2.3620354700852335</v>
      </c>
    </row>
    <row r="133" spans="1:12">
      <c r="A133" s="1010" t="s">
        <v>20</v>
      </c>
      <c r="B133" s="1026" t="s">
        <v>73</v>
      </c>
      <c r="C133" s="1039">
        <v>14433.928431372549</v>
      </c>
      <c r="D133" s="1039">
        <v>14417.410784313724</v>
      </c>
      <c r="E133" s="1040">
        <v>14722.607</v>
      </c>
      <c r="F133" s="1040">
        <v>14705.759</v>
      </c>
      <c r="G133" s="1203">
        <v>0.1145673609910237</v>
      </c>
      <c r="H133" s="1204">
        <v>214.1</v>
      </c>
      <c r="I133" s="1204">
        <v>0.32802249297094122</v>
      </c>
      <c r="J133" s="1205">
        <v>-9.5588235294117645</v>
      </c>
      <c r="K133" s="1205">
        <v>7.3770491803278686</v>
      </c>
      <c r="L133" s="1206">
        <v>1.1413774701032011</v>
      </c>
    </row>
    <row r="134" spans="1:12">
      <c r="A134" s="1010" t="s">
        <v>20</v>
      </c>
      <c r="B134" s="1026" t="s">
        <v>34</v>
      </c>
      <c r="C134" s="1016">
        <v>16334.163725490198</v>
      </c>
      <c r="D134" s="1016">
        <v>15867.298039215686</v>
      </c>
      <c r="E134" s="1017">
        <v>16660.847000000002</v>
      </c>
      <c r="F134" s="1017">
        <v>16184.644</v>
      </c>
      <c r="G134" s="1176">
        <v>2.9423137141601714</v>
      </c>
      <c r="H134" s="1177">
        <v>253.9</v>
      </c>
      <c r="I134" s="1177">
        <v>7.5847457627118668</v>
      </c>
      <c r="J134" s="1187">
        <v>14.367816091954023</v>
      </c>
      <c r="K134" s="1187">
        <v>3.9784086365453817</v>
      </c>
      <c r="L134" s="1188">
        <v>1.3190780542436853</v>
      </c>
    </row>
    <row r="135" spans="1:12" ht="15" thickBot="1">
      <c r="A135" s="1010" t="s">
        <v>20</v>
      </c>
      <c r="B135" s="1026" t="s">
        <v>35</v>
      </c>
      <c r="C135" s="1016">
        <v>17100.882352941178</v>
      </c>
      <c r="D135" s="1016">
        <v>16988.825490196075</v>
      </c>
      <c r="E135" s="1017">
        <v>17442.900000000001</v>
      </c>
      <c r="F135" s="1017">
        <v>17328.601999999999</v>
      </c>
      <c r="G135" s="1176">
        <v>0.65959158159442122</v>
      </c>
      <c r="H135" s="1177">
        <v>284.39999999999998</v>
      </c>
      <c r="I135" s="1177">
        <v>-2.3351648351648389</v>
      </c>
      <c r="J135" s="1187">
        <v>-29.629629629629626</v>
      </c>
      <c r="K135" s="1187">
        <v>1.1395441823270691</v>
      </c>
      <c r="L135" s="1188">
        <v>-9.8420054261651568E-2</v>
      </c>
    </row>
    <row r="136" spans="1:12" ht="15" thickBot="1">
      <c r="A136" s="1194"/>
      <c r="B136" s="1195"/>
      <c r="C136" s="1196"/>
      <c r="D136" s="1196"/>
      <c r="E136" s="1196"/>
      <c r="F136" s="1196"/>
      <c r="G136" s="1197"/>
      <c r="H136" s="1198"/>
      <c r="I136" s="1198"/>
      <c r="J136" s="1198"/>
      <c r="K136" s="1198"/>
      <c r="L136" s="1199"/>
    </row>
    <row r="137" spans="1:12">
      <c r="A137" s="1022" t="s">
        <v>88</v>
      </c>
      <c r="B137" s="1027" t="s">
        <v>21</v>
      </c>
      <c r="C137" s="1028">
        <v>20526.928285233778</v>
      </c>
      <c r="D137" s="1028">
        <v>20826.580024912048</v>
      </c>
      <c r="E137" s="1029">
        <v>20937.466850938454</v>
      </c>
      <c r="F137" s="1029">
        <v>21243.111625410289</v>
      </c>
      <c r="G137" s="1189">
        <v>-1.4387947484408703</v>
      </c>
      <c r="H137" s="1190">
        <v>347.09696969696972</v>
      </c>
      <c r="I137" s="1190">
        <v>-3.1556016984451642</v>
      </c>
      <c r="J137" s="1191">
        <v>-35.294117647058826</v>
      </c>
      <c r="K137" s="1191">
        <v>2.6389444222311078</v>
      </c>
      <c r="L137" s="1192">
        <v>-0.47889143288122593</v>
      </c>
    </row>
    <row r="138" spans="1:12">
      <c r="A138" s="1010" t="s">
        <v>88</v>
      </c>
      <c r="B138" s="1026" t="s">
        <v>22</v>
      </c>
      <c r="C138" s="1016">
        <v>20516.806862745099</v>
      </c>
      <c r="D138" s="1016">
        <v>21142.580392156862</v>
      </c>
      <c r="E138" s="1017">
        <v>20927.143</v>
      </c>
      <c r="F138" s="1017">
        <v>21565.432000000001</v>
      </c>
      <c r="G138" s="1176">
        <v>-2.9597784083342296</v>
      </c>
      <c r="H138" s="1177">
        <v>321.10000000000002</v>
      </c>
      <c r="I138" s="1177">
        <v>-7.0622286541244517</v>
      </c>
      <c r="J138" s="1187">
        <v>-52.631578947368418</v>
      </c>
      <c r="K138" s="1187">
        <v>0.3598560575769692</v>
      </c>
      <c r="L138" s="1188">
        <v>-0.2209172879831714</v>
      </c>
    </row>
    <row r="139" spans="1:12">
      <c r="A139" s="1010" t="s">
        <v>88</v>
      </c>
      <c r="B139" s="1026" t="s">
        <v>23</v>
      </c>
      <c r="C139" s="1016">
        <v>20363.649999999998</v>
      </c>
      <c r="D139" s="1016">
        <v>20681.571568627453</v>
      </c>
      <c r="E139" s="1017">
        <v>20770.922999999999</v>
      </c>
      <c r="F139" s="1017">
        <v>21095.203000000001</v>
      </c>
      <c r="G139" s="1176">
        <v>-1.5372215190344576</v>
      </c>
      <c r="H139" s="1177">
        <v>348.1</v>
      </c>
      <c r="I139" s="1177">
        <v>-2.7381950265437145</v>
      </c>
      <c r="J139" s="1187">
        <v>-42.857142857142854</v>
      </c>
      <c r="K139" s="1187">
        <v>1.599360255897641</v>
      </c>
      <c r="L139" s="1188">
        <v>-0.54033101721866639</v>
      </c>
    </row>
    <row r="140" spans="1:12">
      <c r="A140" s="1010" t="s">
        <v>88</v>
      </c>
      <c r="B140" s="1026" t="s">
        <v>30</v>
      </c>
      <c r="C140" s="1016">
        <v>20904.76274509804</v>
      </c>
      <c r="D140" s="1016">
        <v>21142.095098039215</v>
      </c>
      <c r="E140" s="1017">
        <v>21322.858</v>
      </c>
      <c r="F140" s="1017">
        <v>21564.937000000002</v>
      </c>
      <c r="G140" s="1176">
        <v>-1.1225583455217214</v>
      </c>
      <c r="H140" s="1177">
        <v>358.5</v>
      </c>
      <c r="I140" s="1177">
        <v>-5.6578947368421053</v>
      </c>
      <c r="J140" s="1187">
        <v>30.76923076923077</v>
      </c>
      <c r="K140" s="1187">
        <v>0.67972810875649736</v>
      </c>
      <c r="L140" s="1188">
        <v>0.28235687232061163</v>
      </c>
    </row>
    <row r="141" spans="1:12">
      <c r="A141" s="1022" t="s">
        <v>88</v>
      </c>
      <c r="B141" s="1027" t="s">
        <v>24</v>
      </c>
      <c r="C141" s="1028">
        <v>20243.116472011483</v>
      </c>
      <c r="D141" s="1028">
        <v>20297.356475855791</v>
      </c>
      <c r="E141" s="1029">
        <v>20647.978801451714</v>
      </c>
      <c r="F141" s="1029">
        <v>20703.303605372908</v>
      </c>
      <c r="G141" s="1189">
        <v>-0.26722693622111643</v>
      </c>
      <c r="H141" s="1190">
        <v>322.43924349881792</v>
      </c>
      <c r="I141" s="1190">
        <v>0.42050641340194733</v>
      </c>
      <c r="J141" s="1191">
        <v>-26.434782608695649</v>
      </c>
      <c r="K141" s="1191">
        <v>8.4566173530587765</v>
      </c>
      <c r="L141" s="1192">
        <v>-0.3314003758117714</v>
      </c>
    </row>
    <row r="142" spans="1:12">
      <c r="A142" s="1010" t="s">
        <v>88</v>
      </c>
      <c r="B142" s="1026" t="s">
        <v>25</v>
      </c>
      <c r="C142" s="1016">
        <v>20170.132352941175</v>
      </c>
      <c r="D142" s="1016">
        <v>19778.616666666665</v>
      </c>
      <c r="E142" s="1017">
        <v>20573.535</v>
      </c>
      <c r="F142" s="1017">
        <v>20174.188999999998</v>
      </c>
      <c r="G142" s="1176">
        <v>1.9794897331436787</v>
      </c>
      <c r="H142" s="1177">
        <v>290.7</v>
      </c>
      <c r="I142" s="1177">
        <v>-2.580428954423589</v>
      </c>
      <c r="J142" s="1187">
        <v>-41.732283464566926</v>
      </c>
      <c r="K142" s="1187">
        <v>1.4794082367053178</v>
      </c>
      <c r="L142" s="1188">
        <v>-0.46159741819304667</v>
      </c>
    </row>
    <row r="143" spans="1:12">
      <c r="A143" s="1010" t="s">
        <v>88</v>
      </c>
      <c r="B143" s="1026" t="s">
        <v>26</v>
      </c>
      <c r="C143" s="1016">
        <v>20174.171568627451</v>
      </c>
      <c r="D143" s="1016">
        <v>20363.703921568627</v>
      </c>
      <c r="E143" s="1017">
        <v>20577.654999999999</v>
      </c>
      <c r="F143" s="1017">
        <v>20770.977999999999</v>
      </c>
      <c r="G143" s="1176">
        <v>-0.93073614540442118</v>
      </c>
      <c r="H143" s="1177">
        <v>324</v>
      </c>
      <c r="I143" s="1177">
        <v>0.37174721189590726</v>
      </c>
      <c r="J143" s="1187">
        <v>-27.094972067039109</v>
      </c>
      <c r="K143" s="1187">
        <v>5.2179128348660537</v>
      </c>
      <c r="L143" s="1188">
        <v>-0.25358342067421891</v>
      </c>
    </row>
    <row r="144" spans="1:12">
      <c r="A144" s="1010" t="s">
        <v>88</v>
      </c>
      <c r="B144" s="1026" t="s">
        <v>31</v>
      </c>
      <c r="C144" s="1016">
        <v>20487.175490196081</v>
      </c>
      <c r="D144" s="1016">
        <v>20682.121568627448</v>
      </c>
      <c r="E144" s="1017">
        <v>20896.919000000002</v>
      </c>
      <c r="F144" s="1017">
        <v>21095.763999999999</v>
      </c>
      <c r="G144" s="1176">
        <v>-0.94258259620271412</v>
      </c>
      <c r="H144" s="1177">
        <v>344.5</v>
      </c>
      <c r="I144" s="1177">
        <v>-0.51978053710655825</v>
      </c>
      <c r="J144" s="1187">
        <v>-2.2222222222222223</v>
      </c>
      <c r="K144" s="1187">
        <v>1.7592962814874051</v>
      </c>
      <c r="L144" s="1188">
        <v>0.38378046305549329</v>
      </c>
    </row>
    <row r="145" spans="1:12">
      <c r="A145" s="1022" t="s">
        <v>88</v>
      </c>
      <c r="B145" s="1027" t="s">
        <v>27</v>
      </c>
      <c r="C145" s="1028">
        <v>19015.168509444658</v>
      </c>
      <c r="D145" s="1028">
        <v>19343.695072095896</v>
      </c>
      <c r="E145" s="1029">
        <v>19395.471879633551</v>
      </c>
      <c r="F145" s="1029">
        <v>19730.568973537815</v>
      </c>
      <c r="G145" s="1189">
        <v>-1.6983650818873399</v>
      </c>
      <c r="H145" s="1190">
        <v>283.12803598200901</v>
      </c>
      <c r="I145" s="1190">
        <v>0.46522639373155406</v>
      </c>
      <c r="J145" s="1191">
        <v>-5.7909604519774014</v>
      </c>
      <c r="K145" s="1191">
        <v>13.334666133546582</v>
      </c>
      <c r="L145" s="1192">
        <v>2.5139416952155411</v>
      </c>
    </row>
    <row r="146" spans="1:12">
      <c r="A146" s="1010" t="s">
        <v>88</v>
      </c>
      <c r="B146" s="1026" t="s">
        <v>28</v>
      </c>
      <c r="C146" s="1016">
        <v>18832.012745098036</v>
      </c>
      <c r="D146" s="1016">
        <v>18638.855882352942</v>
      </c>
      <c r="E146" s="1017">
        <v>19208.652999999998</v>
      </c>
      <c r="F146" s="1017">
        <v>19011.633000000002</v>
      </c>
      <c r="G146" s="1176">
        <v>1.0363128722293176</v>
      </c>
      <c r="H146" s="1177">
        <v>252.3</v>
      </c>
      <c r="I146" s="1177">
        <v>2.4360535931790497</v>
      </c>
      <c r="J146" s="1187">
        <v>1.7857142857142856</v>
      </c>
      <c r="K146" s="1187">
        <v>4.5581767293082764</v>
      </c>
      <c r="L146" s="1188">
        <v>1.1346706923221848</v>
      </c>
    </row>
    <row r="147" spans="1:12">
      <c r="A147" s="1010" t="s">
        <v>88</v>
      </c>
      <c r="B147" s="1026" t="s">
        <v>29</v>
      </c>
      <c r="C147" s="1016">
        <v>19204.225490196081</v>
      </c>
      <c r="D147" s="1016">
        <v>19615.997058823526</v>
      </c>
      <c r="E147" s="1017">
        <v>19588.310000000001</v>
      </c>
      <c r="F147" s="1017">
        <v>20008.316999999999</v>
      </c>
      <c r="G147" s="1176">
        <v>-2.0991620634559007</v>
      </c>
      <c r="H147" s="1177">
        <v>295.8</v>
      </c>
      <c r="I147" s="1177">
        <v>-3.3795201081434911E-2</v>
      </c>
      <c r="J147" s="1177">
        <v>-9.7727272727272734</v>
      </c>
      <c r="K147" s="1177">
        <v>7.9368252698920436</v>
      </c>
      <c r="L147" s="1178">
        <v>1.2120812686693627</v>
      </c>
    </row>
    <row r="148" spans="1:12" ht="15" thickBot="1">
      <c r="A148" s="1041" t="s">
        <v>88</v>
      </c>
      <c r="B148" s="1042" t="s">
        <v>32</v>
      </c>
      <c r="C148" s="1020">
        <v>18175.295098039216</v>
      </c>
      <c r="D148" s="1020">
        <v>19586.086274509806</v>
      </c>
      <c r="E148" s="1021">
        <v>18538.800999999999</v>
      </c>
      <c r="F148" s="1021">
        <v>19977.808000000001</v>
      </c>
      <c r="G148" s="1179">
        <v>-7.2030274792910287</v>
      </c>
      <c r="H148" s="1180">
        <v>330.7</v>
      </c>
      <c r="I148" s="1180">
        <v>2.7656929770043432</v>
      </c>
      <c r="J148" s="1180">
        <v>-4.5454545454545459</v>
      </c>
      <c r="K148" s="1180">
        <v>0.83966413434626164</v>
      </c>
      <c r="L148" s="1181">
        <v>0.16718973422399364</v>
      </c>
    </row>
    <row r="149" spans="1:12">
      <c r="A149"/>
      <c r="B149"/>
      <c r="C149"/>
      <c r="D149"/>
      <c r="E149"/>
      <c r="F149"/>
      <c r="G149"/>
      <c r="H149"/>
      <c r="I149"/>
      <c r="J149"/>
      <c r="K149"/>
      <c r="L149"/>
    </row>
    <row r="150" spans="1:12" ht="15" thickBot="1">
      <c r="A150"/>
      <c r="B150"/>
      <c r="C150"/>
      <c r="D150"/>
      <c r="E150"/>
      <c r="F150"/>
      <c r="G150"/>
      <c r="H150"/>
      <c r="I150"/>
      <c r="J150"/>
      <c r="K150"/>
      <c r="L150" s="1207"/>
    </row>
    <row r="151" spans="1:12" ht="21" thickBot="1">
      <c r="A151" s="985" t="s">
        <v>234</v>
      </c>
      <c r="B151" s="986"/>
      <c r="C151" s="986"/>
      <c r="D151" s="986"/>
      <c r="E151" s="986"/>
      <c r="F151" s="986"/>
      <c r="G151" s="986"/>
      <c r="H151" s="986"/>
      <c r="I151" s="986"/>
      <c r="J151" s="986"/>
      <c r="K151" s="986"/>
      <c r="L151" s="987"/>
    </row>
    <row r="152" spans="1:12">
      <c r="A152" s="988"/>
      <c r="B152" s="1071"/>
      <c r="C152" s="989" t="s">
        <v>5</v>
      </c>
      <c r="D152" s="989" t="s">
        <v>5</v>
      </c>
      <c r="E152" s="989"/>
      <c r="F152" s="989"/>
      <c r="G152" s="1148"/>
      <c r="H152" s="1240" t="s">
        <v>6</v>
      </c>
      <c r="I152" s="1241"/>
      <c r="J152" s="1149" t="s">
        <v>7</v>
      </c>
      <c r="K152" s="1150" t="s">
        <v>8</v>
      </c>
      <c r="L152" s="1151"/>
    </row>
    <row r="153" spans="1:12" ht="15">
      <c r="A153" s="990" t="s">
        <v>9</v>
      </c>
      <c r="B153" s="991" t="s">
        <v>10</v>
      </c>
      <c r="C153" s="992" t="s">
        <v>36</v>
      </c>
      <c r="D153" s="992" t="s">
        <v>36</v>
      </c>
      <c r="E153" s="993" t="s">
        <v>37</v>
      </c>
      <c r="F153" s="994"/>
      <c r="G153" s="1152"/>
      <c r="H153" s="1242" t="s">
        <v>11</v>
      </c>
      <c r="I153" s="1243"/>
      <c r="J153" s="1153" t="s">
        <v>12</v>
      </c>
      <c r="K153" s="1154" t="s">
        <v>13</v>
      </c>
      <c r="L153" s="1155"/>
    </row>
    <row r="154" spans="1:12" ht="26.5" thickBot="1">
      <c r="A154" s="995" t="s">
        <v>14</v>
      </c>
      <c r="B154" s="996" t="s">
        <v>15</v>
      </c>
      <c r="C154" s="997" t="s">
        <v>537</v>
      </c>
      <c r="D154" s="998" t="s">
        <v>532</v>
      </c>
      <c r="E154" s="999" t="s">
        <v>537</v>
      </c>
      <c r="F154" s="1000" t="s">
        <v>532</v>
      </c>
      <c r="G154" s="1156" t="s">
        <v>16</v>
      </c>
      <c r="H154" s="1157" t="s">
        <v>537</v>
      </c>
      <c r="I154" s="1158" t="s">
        <v>16</v>
      </c>
      <c r="J154" s="1159" t="s">
        <v>16</v>
      </c>
      <c r="K154" s="997" t="s">
        <v>537</v>
      </c>
      <c r="L154" s="1160" t="s">
        <v>17</v>
      </c>
    </row>
    <row r="155" spans="1:12" ht="15" thickBot="1">
      <c r="A155" s="1001" t="s">
        <v>18</v>
      </c>
      <c r="B155" s="1002" t="s">
        <v>19</v>
      </c>
      <c r="C155" s="1003">
        <v>19383.936625415179</v>
      </c>
      <c r="D155" s="1003">
        <v>19266.750455782785</v>
      </c>
      <c r="E155" s="1004">
        <v>19771.615357923481</v>
      </c>
      <c r="F155" s="1005">
        <v>19652.085464898442</v>
      </c>
      <c r="G155" s="1161">
        <v>0.60823006921345546</v>
      </c>
      <c r="H155" s="1162">
        <v>318.40863799962113</v>
      </c>
      <c r="I155" s="1162">
        <v>-1.5843499260332832E-2</v>
      </c>
      <c r="J155" s="1163">
        <v>-16.590298625375258</v>
      </c>
      <c r="K155" s="1162">
        <v>100</v>
      </c>
      <c r="L155" s="1164" t="s">
        <v>19</v>
      </c>
    </row>
    <row r="156" spans="1:12" ht="15" thickBot="1">
      <c r="A156" s="1165"/>
      <c r="B156" s="1166"/>
      <c r="C156" s="1167"/>
      <c r="D156" s="1167"/>
      <c r="E156" s="1167"/>
      <c r="F156" s="1167"/>
      <c r="G156" s="1168"/>
      <c r="H156" s="1163"/>
      <c r="I156" s="1163"/>
      <c r="J156" s="1163"/>
      <c r="K156" s="1163"/>
      <c r="L156" s="1169"/>
    </row>
    <row r="157" spans="1:12">
      <c r="A157" s="1006" t="s">
        <v>79</v>
      </c>
      <c r="B157" s="1007" t="s">
        <v>19</v>
      </c>
      <c r="C157" s="1008" t="s">
        <v>510</v>
      </c>
      <c r="D157" s="1008">
        <v>18875.153099944426</v>
      </c>
      <c r="E157" s="1009" t="s">
        <v>510</v>
      </c>
      <c r="F157" s="1009">
        <v>19252.656161943316</v>
      </c>
      <c r="G157" s="1170" t="s">
        <v>72</v>
      </c>
      <c r="H157" s="1171" t="s">
        <v>510</v>
      </c>
      <c r="I157" s="1171" t="s">
        <v>72</v>
      </c>
      <c r="J157" s="1171" t="s">
        <v>72</v>
      </c>
      <c r="K157" s="1171">
        <v>5.6828944875923465E-2</v>
      </c>
      <c r="L157" s="1172" t="s">
        <v>72</v>
      </c>
    </row>
    <row r="158" spans="1:12">
      <c r="A158" s="1010" t="s">
        <v>80</v>
      </c>
      <c r="B158" s="1011" t="s">
        <v>19</v>
      </c>
      <c r="C158" s="1012">
        <v>20301.572077418608</v>
      </c>
      <c r="D158" s="1012">
        <v>20268.838562703873</v>
      </c>
      <c r="E158" s="1013">
        <v>20707.603518966982</v>
      </c>
      <c r="F158" s="1013">
        <v>20674.215333957953</v>
      </c>
      <c r="G158" s="1173">
        <v>0.16149674592093596</v>
      </c>
      <c r="H158" s="1174">
        <v>352.69644638403986</v>
      </c>
      <c r="I158" s="1174">
        <v>-1.2362933064837394</v>
      </c>
      <c r="J158" s="1174">
        <v>-23.87280493592786</v>
      </c>
      <c r="K158" s="1174">
        <v>30.384542526993748</v>
      </c>
      <c r="L158" s="1175">
        <v>-2.9066567145926001</v>
      </c>
    </row>
    <row r="159" spans="1:12">
      <c r="A159" s="1014" t="s">
        <v>81</v>
      </c>
      <c r="B159" s="1015" t="s">
        <v>19</v>
      </c>
      <c r="C159" s="1016">
        <v>20318.284791305425</v>
      </c>
      <c r="D159" s="1016">
        <v>20214.918236351637</v>
      </c>
      <c r="E159" s="1017">
        <v>20724.650487131534</v>
      </c>
      <c r="F159" s="1017">
        <v>20619.216601078671</v>
      </c>
      <c r="G159" s="1176">
        <v>0.5113379819063868</v>
      </c>
      <c r="H159" s="1177">
        <v>401.04678571428576</v>
      </c>
      <c r="I159" s="1177">
        <v>1.4360423750383351</v>
      </c>
      <c r="J159" s="1177">
        <v>2.9411764705882351</v>
      </c>
      <c r="K159" s="1177">
        <v>5.3040348550861909</v>
      </c>
      <c r="L159" s="1178">
        <v>1.0063574968937434</v>
      </c>
    </row>
    <row r="160" spans="1:12">
      <c r="A160" s="1014" t="s">
        <v>82</v>
      </c>
      <c r="B160" s="1015" t="s">
        <v>19</v>
      </c>
      <c r="C160" s="1016" t="s">
        <v>510</v>
      </c>
      <c r="D160" s="1016" t="s">
        <v>510</v>
      </c>
      <c r="E160" s="1017" t="s">
        <v>510</v>
      </c>
      <c r="F160" s="1017" t="s">
        <v>510</v>
      </c>
      <c r="G160" s="1176" t="s">
        <v>72</v>
      </c>
      <c r="H160" s="1177" t="s">
        <v>510</v>
      </c>
      <c r="I160" s="1177" t="s">
        <v>72</v>
      </c>
      <c r="J160" s="1177" t="s">
        <v>72</v>
      </c>
      <c r="K160" s="1177">
        <v>1.193407842394393</v>
      </c>
      <c r="L160" s="1178" t="s">
        <v>72</v>
      </c>
    </row>
    <row r="161" spans="1:12">
      <c r="A161" s="1014" t="s">
        <v>71</v>
      </c>
      <c r="B161" s="1015" t="s">
        <v>19</v>
      </c>
      <c r="C161" s="1016">
        <v>16929.15251224743</v>
      </c>
      <c r="D161" s="1016">
        <v>16789.023371195082</v>
      </c>
      <c r="E161" s="1017">
        <v>17267.73556249238</v>
      </c>
      <c r="F161" s="1017">
        <v>17124.803838618984</v>
      </c>
      <c r="G161" s="1176">
        <v>0.83464736425806074</v>
      </c>
      <c r="H161" s="1177">
        <v>293.65982089552244</v>
      </c>
      <c r="I161" s="1177">
        <v>1.288410080238378</v>
      </c>
      <c r="J161" s="1177">
        <v>-18.728772440562832</v>
      </c>
      <c r="K161" s="1177">
        <v>31.729494222390603</v>
      </c>
      <c r="L161" s="1178">
        <v>-0.83489193656025762</v>
      </c>
    </row>
    <row r="162" spans="1:12" ht="15" thickBot="1">
      <c r="A162" s="1018" t="s">
        <v>83</v>
      </c>
      <c r="B162" s="1019" t="s">
        <v>19</v>
      </c>
      <c r="C162" s="1020">
        <v>20538.156358347416</v>
      </c>
      <c r="D162" s="1020">
        <v>20397.076275748073</v>
      </c>
      <c r="E162" s="1021">
        <v>20948.919485514365</v>
      </c>
      <c r="F162" s="1021">
        <v>20805.017801263035</v>
      </c>
      <c r="G162" s="1179">
        <v>0.69166816210363513</v>
      </c>
      <c r="H162" s="1180">
        <v>295.50350665054413</v>
      </c>
      <c r="I162" s="1180">
        <v>8.9641512243409327E-2</v>
      </c>
      <c r="J162" s="1180">
        <v>-11.123052122514778</v>
      </c>
      <c r="K162" s="1180">
        <v>31.331691608259138</v>
      </c>
      <c r="L162" s="1181">
        <v>1.9273623303321337</v>
      </c>
    </row>
    <row r="163" spans="1:12" ht="15" thickBot="1">
      <c r="A163" s="1165"/>
      <c r="B163" s="1182"/>
      <c r="C163" s="1167"/>
      <c r="D163" s="1167"/>
      <c r="E163" s="1167"/>
      <c r="F163" s="1167"/>
      <c r="G163" s="1168"/>
      <c r="H163" s="1163"/>
      <c r="I163" s="1163"/>
      <c r="J163" s="1163"/>
      <c r="K163" s="1163"/>
      <c r="L163" s="1169"/>
    </row>
    <row r="164" spans="1:12">
      <c r="A164" s="1022" t="s">
        <v>84</v>
      </c>
      <c r="B164" s="1023" t="s">
        <v>21</v>
      </c>
      <c r="C164" s="1024" t="s">
        <v>72</v>
      </c>
      <c r="D164" s="1024" t="s">
        <v>72</v>
      </c>
      <c r="E164" s="1025" t="s">
        <v>72</v>
      </c>
      <c r="F164" s="1025" t="s">
        <v>72</v>
      </c>
      <c r="G164" s="1183" t="s">
        <v>72</v>
      </c>
      <c r="H164" s="1184" t="s">
        <v>72</v>
      </c>
      <c r="I164" s="1184" t="s">
        <v>72</v>
      </c>
      <c r="J164" s="1185" t="s">
        <v>72</v>
      </c>
      <c r="K164" s="1185" t="s">
        <v>72</v>
      </c>
      <c r="L164" s="1186" t="s">
        <v>72</v>
      </c>
    </row>
    <row r="165" spans="1:12">
      <c r="A165" s="1010" t="s">
        <v>84</v>
      </c>
      <c r="B165" s="1026" t="s">
        <v>22</v>
      </c>
      <c r="C165" s="1016" t="s">
        <v>72</v>
      </c>
      <c r="D165" s="1016" t="s">
        <v>72</v>
      </c>
      <c r="E165" s="1017" t="s">
        <v>72</v>
      </c>
      <c r="F165" s="1017" t="s">
        <v>72</v>
      </c>
      <c r="G165" s="1176" t="s">
        <v>72</v>
      </c>
      <c r="H165" s="1177" t="s">
        <v>72</v>
      </c>
      <c r="I165" s="1177" t="s">
        <v>72</v>
      </c>
      <c r="J165" s="1187" t="s">
        <v>72</v>
      </c>
      <c r="K165" s="1187" t="s">
        <v>72</v>
      </c>
      <c r="L165" s="1188" t="s">
        <v>72</v>
      </c>
    </row>
    <row r="166" spans="1:12">
      <c r="A166" s="1010" t="s">
        <v>84</v>
      </c>
      <c r="B166" s="1026" t="s">
        <v>23</v>
      </c>
      <c r="C166" s="1016" t="s">
        <v>72</v>
      </c>
      <c r="D166" s="1016" t="s">
        <v>72</v>
      </c>
      <c r="E166" s="1017" t="s">
        <v>72</v>
      </c>
      <c r="F166" s="1017" t="s">
        <v>72</v>
      </c>
      <c r="G166" s="1176" t="s">
        <v>72</v>
      </c>
      <c r="H166" s="1177" t="s">
        <v>72</v>
      </c>
      <c r="I166" s="1177" t="s">
        <v>72</v>
      </c>
      <c r="J166" s="1187" t="s">
        <v>72</v>
      </c>
      <c r="K166" s="1187" t="s">
        <v>72</v>
      </c>
      <c r="L166" s="1188" t="s">
        <v>72</v>
      </c>
    </row>
    <row r="167" spans="1:12">
      <c r="A167" s="1022" t="s">
        <v>84</v>
      </c>
      <c r="B167" s="1027" t="s">
        <v>24</v>
      </c>
      <c r="C167" s="1028" t="s">
        <v>72</v>
      </c>
      <c r="D167" s="1028" t="s">
        <v>510</v>
      </c>
      <c r="E167" s="1029" t="s">
        <v>72</v>
      </c>
      <c r="F167" s="1029" t="s">
        <v>510</v>
      </c>
      <c r="G167" s="1189" t="s">
        <v>72</v>
      </c>
      <c r="H167" s="1190" t="s">
        <v>72</v>
      </c>
      <c r="I167" s="1190" t="s">
        <v>72</v>
      </c>
      <c r="J167" s="1191" t="s">
        <v>72</v>
      </c>
      <c r="K167" s="1191" t="s">
        <v>72</v>
      </c>
      <c r="L167" s="1192" t="s">
        <v>72</v>
      </c>
    </row>
    <row r="168" spans="1:12">
      <c r="A168" s="1010" t="s">
        <v>84</v>
      </c>
      <c r="B168" s="1026" t="s">
        <v>25</v>
      </c>
      <c r="C168" s="1016" t="s">
        <v>72</v>
      </c>
      <c r="D168" s="1016" t="s">
        <v>510</v>
      </c>
      <c r="E168" s="1017" t="s">
        <v>72</v>
      </c>
      <c r="F168" s="1017" t="s">
        <v>510</v>
      </c>
      <c r="G168" s="1176" t="s">
        <v>72</v>
      </c>
      <c r="H168" s="1177" t="s">
        <v>72</v>
      </c>
      <c r="I168" s="1177" t="s">
        <v>72</v>
      </c>
      <c r="J168" s="1187" t="s">
        <v>72</v>
      </c>
      <c r="K168" s="1187" t="s">
        <v>72</v>
      </c>
      <c r="L168" s="1188" t="s">
        <v>72</v>
      </c>
    </row>
    <row r="169" spans="1:12">
      <c r="A169" s="1010" t="s">
        <v>84</v>
      </c>
      <c r="B169" s="1026" t="s">
        <v>26</v>
      </c>
      <c r="C169" s="1016" t="s">
        <v>72</v>
      </c>
      <c r="D169" s="1016" t="s">
        <v>72</v>
      </c>
      <c r="E169" s="1017" t="s">
        <v>72</v>
      </c>
      <c r="F169" s="1017" t="s">
        <v>72</v>
      </c>
      <c r="G169" s="1176" t="s">
        <v>72</v>
      </c>
      <c r="H169" s="1177" t="s">
        <v>72</v>
      </c>
      <c r="I169" s="1177" t="s">
        <v>72</v>
      </c>
      <c r="J169" s="1187" t="s">
        <v>72</v>
      </c>
      <c r="K169" s="1187" t="s">
        <v>72</v>
      </c>
      <c r="L169" s="1188" t="s">
        <v>72</v>
      </c>
    </row>
    <row r="170" spans="1:12">
      <c r="A170" s="1022" t="s">
        <v>84</v>
      </c>
      <c r="B170" s="1027" t="s">
        <v>27</v>
      </c>
      <c r="C170" s="1028" t="s">
        <v>510</v>
      </c>
      <c r="D170" s="1028">
        <v>18693.908520499106</v>
      </c>
      <c r="E170" s="1029" t="s">
        <v>510</v>
      </c>
      <c r="F170" s="1029">
        <v>19067.786690909088</v>
      </c>
      <c r="G170" s="1189" t="s">
        <v>72</v>
      </c>
      <c r="H170" s="1190" t="s">
        <v>510</v>
      </c>
      <c r="I170" s="1190" t="s">
        <v>72</v>
      </c>
      <c r="J170" s="1191" t="s">
        <v>72</v>
      </c>
      <c r="K170" s="1191">
        <v>5.6828944875923465E-2</v>
      </c>
      <c r="L170" s="1192" t="s">
        <v>72</v>
      </c>
    </row>
    <row r="171" spans="1:12">
      <c r="A171" s="1010" t="s">
        <v>84</v>
      </c>
      <c r="B171" s="1026" t="s">
        <v>28</v>
      </c>
      <c r="C171" s="1016" t="s">
        <v>510</v>
      </c>
      <c r="D171" s="1016">
        <v>18820.394117647058</v>
      </c>
      <c r="E171" s="1017" t="s">
        <v>510</v>
      </c>
      <c r="F171" s="1017">
        <v>19196.802</v>
      </c>
      <c r="G171" s="1176" t="s">
        <v>72</v>
      </c>
      <c r="H171" s="1177" t="s">
        <v>510</v>
      </c>
      <c r="I171" s="1177" t="s">
        <v>72</v>
      </c>
      <c r="J171" s="1187" t="s">
        <v>72</v>
      </c>
      <c r="K171" s="1187">
        <v>1.8942981625307824E-2</v>
      </c>
      <c r="L171" s="1188" t="s">
        <v>72</v>
      </c>
    </row>
    <row r="172" spans="1:12" ht="15" thickBot="1">
      <c r="A172" s="1030" t="s">
        <v>84</v>
      </c>
      <c r="B172" s="1031" t="s">
        <v>29</v>
      </c>
      <c r="C172" s="1032" t="s">
        <v>510</v>
      </c>
      <c r="D172" s="1032" t="s">
        <v>510</v>
      </c>
      <c r="E172" s="1033" t="s">
        <v>510</v>
      </c>
      <c r="F172" s="1033" t="s">
        <v>510</v>
      </c>
      <c r="G172" s="1193" t="s">
        <v>72</v>
      </c>
      <c r="H172" s="1187" t="s">
        <v>510</v>
      </c>
      <c r="I172" s="1187" t="s">
        <v>72</v>
      </c>
      <c r="J172" s="1187" t="s">
        <v>72</v>
      </c>
      <c r="K172" s="1187" t="s">
        <v>72</v>
      </c>
      <c r="L172" s="1188" t="s">
        <v>72</v>
      </c>
    </row>
    <row r="173" spans="1:12" ht="15" thickBot="1">
      <c r="A173" s="1165"/>
      <c r="B173" s="1182"/>
      <c r="C173" s="1167"/>
      <c r="D173" s="1167"/>
      <c r="E173" s="1167"/>
      <c r="F173" s="1167"/>
      <c r="G173" s="1168"/>
      <c r="H173" s="1163"/>
      <c r="I173" s="1163"/>
      <c r="J173" s="1163"/>
      <c r="K173" s="1163"/>
      <c r="L173" s="1169"/>
    </row>
    <row r="174" spans="1:12">
      <c r="A174" s="1022" t="s">
        <v>85</v>
      </c>
      <c r="B174" s="1023" t="s">
        <v>21</v>
      </c>
      <c r="C174" s="1024">
        <v>21310.468157103176</v>
      </c>
      <c r="D174" s="1024">
        <v>21249.554150583332</v>
      </c>
      <c r="E174" s="1025">
        <v>21736.677520245241</v>
      </c>
      <c r="F174" s="1025">
        <v>21674.545233594999</v>
      </c>
      <c r="G174" s="1183">
        <v>0.28666016278827372</v>
      </c>
      <c r="H174" s="1184">
        <v>414.22380952380945</v>
      </c>
      <c r="I174" s="1184">
        <v>-2.4469537963235504</v>
      </c>
      <c r="J174" s="1185">
        <v>-38.834951456310677</v>
      </c>
      <c r="K174" s="1185">
        <v>3.5802235271831786</v>
      </c>
      <c r="L174" s="1186">
        <v>-1.3020643539986829</v>
      </c>
    </row>
    <row r="175" spans="1:12">
      <c r="A175" s="1010" t="s">
        <v>85</v>
      </c>
      <c r="B175" s="1026" t="s">
        <v>22</v>
      </c>
      <c r="C175" s="1016">
        <v>21494.460784313724</v>
      </c>
      <c r="D175" s="1016">
        <v>21428.269607843136</v>
      </c>
      <c r="E175" s="1017">
        <v>21924.35</v>
      </c>
      <c r="F175" s="1017">
        <v>21856.834999999999</v>
      </c>
      <c r="G175" s="1176">
        <v>0.30889650765995819</v>
      </c>
      <c r="H175" s="1177">
        <v>413.2</v>
      </c>
      <c r="I175" s="1177">
        <v>-1.1719684286056049</v>
      </c>
      <c r="J175" s="1187">
        <v>-37.872340425531917</v>
      </c>
      <c r="K175" s="1187">
        <v>2.7656753172949422</v>
      </c>
      <c r="L175" s="1188">
        <v>-0.94739151790809117</v>
      </c>
    </row>
    <row r="176" spans="1:12">
      <c r="A176" s="1010" t="s">
        <v>85</v>
      </c>
      <c r="B176" s="1026" t="s">
        <v>23</v>
      </c>
      <c r="C176" s="1016">
        <v>20692.412745098038</v>
      </c>
      <c r="D176" s="1016">
        <v>20716.607843137252</v>
      </c>
      <c r="E176" s="1017">
        <v>21106.260999999999</v>
      </c>
      <c r="F176" s="1017">
        <v>21130.94</v>
      </c>
      <c r="G176" s="1176">
        <v>-0.11679082899293686</v>
      </c>
      <c r="H176" s="1177">
        <v>417.7</v>
      </c>
      <c r="I176" s="1177">
        <v>-6.1980687177183968</v>
      </c>
      <c r="J176" s="1187">
        <v>-41.891891891891895</v>
      </c>
      <c r="K176" s="1187">
        <v>0.81454820988823651</v>
      </c>
      <c r="L176" s="1188">
        <v>-0.35467283609059119</v>
      </c>
    </row>
    <row r="177" spans="1:12">
      <c r="A177" s="1022" t="s">
        <v>85</v>
      </c>
      <c r="B177" s="1027" t="s">
        <v>24</v>
      </c>
      <c r="C177" s="1028">
        <v>20626.835604223448</v>
      </c>
      <c r="D177" s="1028">
        <v>20596.136495740502</v>
      </c>
      <c r="E177" s="1029">
        <v>21039.372316307916</v>
      </c>
      <c r="F177" s="1029">
        <v>21008.059225655314</v>
      </c>
      <c r="G177" s="1189">
        <v>0.1490527531184897</v>
      </c>
      <c r="H177" s="1190">
        <v>375.49197651663405</v>
      </c>
      <c r="I177" s="1190">
        <v>1.1166211732024651</v>
      </c>
      <c r="J177" s="1191">
        <v>-19.905956112852667</v>
      </c>
      <c r="K177" s="1191">
        <v>9.6798636105322977</v>
      </c>
      <c r="L177" s="1192">
        <v>-0.4007178399338116</v>
      </c>
    </row>
    <row r="178" spans="1:12">
      <c r="A178" s="1010" t="s">
        <v>85</v>
      </c>
      <c r="B178" s="1026" t="s">
        <v>25</v>
      </c>
      <c r="C178" s="1016">
        <v>20664.50392156863</v>
      </c>
      <c r="D178" s="1016">
        <v>20650.506862745096</v>
      </c>
      <c r="E178" s="1017">
        <v>21077.794000000002</v>
      </c>
      <c r="F178" s="1017">
        <v>21063.517</v>
      </c>
      <c r="G178" s="1176">
        <v>6.7780703478919804E-2</v>
      </c>
      <c r="H178" s="1177">
        <v>371.4</v>
      </c>
      <c r="I178" s="1177">
        <v>2.3140495867768531</v>
      </c>
      <c r="J178" s="1187">
        <v>-21.428571428571427</v>
      </c>
      <c r="K178" s="1187">
        <v>6.4595567342299685</v>
      </c>
      <c r="L178" s="1188">
        <v>-0.39776669759180461</v>
      </c>
    </row>
    <row r="179" spans="1:12">
      <c r="A179" s="1010" t="s">
        <v>85</v>
      </c>
      <c r="B179" s="1026" t="s">
        <v>26</v>
      </c>
      <c r="C179" s="1016">
        <v>20553.704901960784</v>
      </c>
      <c r="D179" s="1016">
        <v>20488.238235294117</v>
      </c>
      <c r="E179" s="1017">
        <v>20964.778999999999</v>
      </c>
      <c r="F179" s="1017">
        <v>20898.003000000001</v>
      </c>
      <c r="G179" s="1176">
        <v>0.31953292379179971</v>
      </c>
      <c r="H179" s="1177">
        <v>383.7</v>
      </c>
      <c r="I179" s="1177">
        <v>-1.38781804163455</v>
      </c>
      <c r="J179" s="1187">
        <v>-16.666666666666664</v>
      </c>
      <c r="K179" s="1187">
        <v>3.2203068763023297</v>
      </c>
      <c r="L179" s="1188">
        <v>-2.9511423420061078E-3</v>
      </c>
    </row>
    <row r="180" spans="1:12">
      <c r="A180" s="1022" t="s">
        <v>85</v>
      </c>
      <c r="B180" s="1027" t="s">
        <v>27</v>
      </c>
      <c r="C180" s="1028">
        <v>19823.175856798262</v>
      </c>
      <c r="D180" s="1028">
        <v>19732.282790207199</v>
      </c>
      <c r="E180" s="1029">
        <v>20219.639373934227</v>
      </c>
      <c r="F180" s="1029">
        <v>20126.928446011341</v>
      </c>
      <c r="G180" s="1189">
        <v>0.46063127899309042</v>
      </c>
      <c r="H180" s="1190">
        <v>326.94734513274341</v>
      </c>
      <c r="I180" s="1190">
        <v>-1.314221566678961</v>
      </c>
      <c r="J180" s="1191">
        <v>-22.068965517241381</v>
      </c>
      <c r="K180" s="1191">
        <v>17.124455389278275</v>
      </c>
      <c r="L180" s="1192">
        <v>-1.2038745206601043</v>
      </c>
    </row>
    <row r="181" spans="1:12">
      <c r="A181" s="1010" t="s">
        <v>85</v>
      </c>
      <c r="B181" s="1026" t="s">
        <v>28</v>
      </c>
      <c r="C181" s="1016">
        <v>19783.161764705881</v>
      </c>
      <c r="D181" s="1016">
        <v>19720.374509803922</v>
      </c>
      <c r="E181" s="1017">
        <v>20178.825000000001</v>
      </c>
      <c r="F181" s="1017">
        <v>20114.781999999999</v>
      </c>
      <c r="G181" s="1176">
        <v>0.31838774091611577</v>
      </c>
      <c r="H181" s="1177">
        <v>319.60000000000002</v>
      </c>
      <c r="I181" s="1177">
        <v>-0.80695220360023767</v>
      </c>
      <c r="J181" s="1187">
        <v>-21.852731591448933</v>
      </c>
      <c r="K181" s="1187">
        <v>12.464481909452548</v>
      </c>
      <c r="L181" s="1188">
        <v>-0.83935755965789483</v>
      </c>
    </row>
    <row r="182" spans="1:12" ht="15" thickBot="1">
      <c r="A182" s="1030" t="s">
        <v>85</v>
      </c>
      <c r="B182" s="1031" t="s">
        <v>29</v>
      </c>
      <c r="C182" s="1032">
        <v>19921.873529411765</v>
      </c>
      <c r="D182" s="1032">
        <v>19760.866666666665</v>
      </c>
      <c r="E182" s="1033">
        <v>20320.311000000002</v>
      </c>
      <c r="F182" s="1033">
        <v>20156.083999999999</v>
      </c>
      <c r="G182" s="1193">
        <v>0.81477632262299871</v>
      </c>
      <c r="H182" s="1187">
        <v>346.6</v>
      </c>
      <c r="I182" s="1187">
        <v>-2.4760832864378037</v>
      </c>
      <c r="J182" s="1187">
        <v>-22.641509433962266</v>
      </c>
      <c r="K182" s="1187">
        <v>4.6599734798257249</v>
      </c>
      <c r="L182" s="1188">
        <v>-0.36451696100221032</v>
      </c>
    </row>
    <row r="183" spans="1:12" ht="15" thickBot="1">
      <c r="A183" s="1194"/>
      <c r="B183" s="1195"/>
      <c r="C183" s="1196"/>
      <c r="D183" s="1196"/>
      <c r="E183" s="1196"/>
      <c r="F183" s="1196"/>
      <c r="G183" s="1197"/>
      <c r="H183" s="1198"/>
      <c r="I183" s="1198"/>
      <c r="J183" s="1198"/>
      <c r="K183" s="1198"/>
      <c r="L183" s="1199"/>
    </row>
    <row r="184" spans="1:12">
      <c r="A184" s="1010" t="s">
        <v>86</v>
      </c>
      <c r="B184" s="1034" t="s">
        <v>26</v>
      </c>
      <c r="C184" s="1035">
        <v>20646.75882352941</v>
      </c>
      <c r="D184" s="1035">
        <v>20496.939215686274</v>
      </c>
      <c r="E184" s="1036">
        <v>21059.694</v>
      </c>
      <c r="F184" s="1036">
        <v>20906.878000000001</v>
      </c>
      <c r="G184" s="1200">
        <v>0.73093648893918495</v>
      </c>
      <c r="H184" s="1201">
        <v>417.7</v>
      </c>
      <c r="I184" s="1201">
        <v>1.4820213799805553</v>
      </c>
      <c r="J184" s="1201">
        <v>6.0344827586206895</v>
      </c>
      <c r="K184" s="1201">
        <v>2.3299867399128624</v>
      </c>
      <c r="L184" s="1202">
        <v>0.49715374891902453</v>
      </c>
    </row>
    <row r="185" spans="1:12" ht="15" thickBot="1">
      <c r="A185" s="1030" t="s">
        <v>86</v>
      </c>
      <c r="B185" s="1031" t="s">
        <v>29</v>
      </c>
      <c r="C185" s="1032">
        <v>20041.203921568627</v>
      </c>
      <c r="D185" s="1032">
        <v>19989.688235294117</v>
      </c>
      <c r="E185" s="1033">
        <v>20442.027999999998</v>
      </c>
      <c r="F185" s="1033">
        <v>20389.482</v>
      </c>
      <c r="G185" s="1193">
        <v>0.25771130428913525</v>
      </c>
      <c r="H185" s="1187">
        <v>388</v>
      </c>
      <c r="I185" s="1187">
        <v>1.22619358205061</v>
      </c>
      <c r="J185" s="1187">
        <v>0.64102564102564097</v>
      </c>
      <c r="K185" s="1187">
        <v>2.974048115173328</v>
      </c>
      <c r="L185" s="1188">
        <v>0.50920374797471846</v>
      </c>
    </row>
    <row r="186" spans="1:12" ht="15" thickBot="1">
      <c r="A186" s="1194"/>
      <c r="B186" s="1195"/>
      <c r="C186" s="1196"/>
      <c r="D186" s="1196"/>
      <c r="E186" s="1196"/>
      <c r="F186" s="1196"/>
      <c r="G186" s="1197"/>
      <c r="H186" s="1198"/>
      <c r="I186" s="1198"/>
      <c r="J186" s="1198"/>
      <c r="K186" s="1198"/>
      <c r="L186" s="1199"/>
    </row>
    <row r="187" spans="1:12">
      <c r="A187" s="1022" t="s">
        <v>87</v>
      </c>
      <c r="B187" s="1023" t="s">
        <v>21</v>
      </c>
      <c r="C187" s="1024" t="s">
        <v>72</v>
      </c>
      <c r="D187" s="1024" t="s">
        <v>72</v>
      </c>
      <c r="E187" s="1025" t="s">
        <v>72</v>
      </c>
      <c r="F187" s="1025" t="s">
        <v>72</v>
      </c>
      <c r="G187" s="1183" t="s">
        <v>72</v>
      </c>
      <c r="H187" s="1184" t="s">
        <v>72</v>
      </c>
      <c r="I187" s="1184" t="s">
        <v>72</v>
      </c>
      <c r="J187" s="1185" t="s">
        <v>72</v>
      </c>
      <c r="K187" s="1185" t="s">
        <v>72</v>
      </c>
      <c r="L187" s="1186" t="s">
        <v>72</v>
      </c>
    </row>
    <row r="188" spans="1:12">
      <c r="A188" s="1014" t="s">
        <v>87</v>
      </c>
      <c r="B188" s="1026" t="s">
        <v>22</v>
      </c>
      <c r="C188" s="1016" t="s">
        <v>72</v>
      </c>
      <c r="D188" s="1016" t="s">
        <v>72</v>
      </c>
      <c r="E188" s="1017" t="s">
        <v>72</v>
      </c>
      <c r="F188" s="1017" t="s">
        <v>72</v>
      </c>
      <c r="G188" s="1176" t="s">
        <v>72</v>
      </c>
      <c r="H188" s="1177" t="s">
        <v>72</v>
      </c>
      <c r="I188" s="1177" t="s">
        <v>72</v>
      </c>
      <c r="J188" s="1187" t="s">
        <v>72</v>
      </c>
      <c r="K188" s="1187" t="s">
        <v>72</v>
      </c>
      <c r="L188" s="1188" t="s">
        <v>72</v>
      </c>
    </row>
    <row r="189" spans="1:12">
      <c r="A189" s="1014" t="s">
        <v>87</v>
      </c>
      <c r="B189" s="1026" t="s">
        <v>23</v>
      </c>
      <c r="C189" s="1016" t="s">
        <v>72</v>
      </c>
      <c r="D189" s="1016" t="s">
        <v>72</v>
      </c>
      <c r="E189" s="1017" t="s">
        <v>72</v>
      </c>
      <c r="F189" s="1017" t="s">
        <v>72</v>
      </c>
      <c r="G189" s="1176" t="s">
        <v>72</v>
      </c>
      <c r="H189" s="1177" t="s">
        <v>72</v>
      </c>
      <c r="I189" s="1177" t="s">
        <v>72</v>
      </c>
      <c r="J189" s="1187" t="s">
        <v>72</v>
      </c>
      <c r="K189" s="1187" t="s">
        <v>72</v>
      </c>
      <c r="L189" s="1188" t="s">
        <v>72</v>
      </c>
    </row>
    <row r="190" spans="1:12">
      <c r="A190" s="1014" t="s">
        <v>87</v>
      </c>
      <c r="B190" s="1026" t="s">
        <v>30</v>
      </c>
      <c r="C190" s="1016" t="s">
        <v>72</v>
      </c>
      <c r="D190" s="1016" t="s">
        <v>72</v>
      </c>
      <c r="E190" s="1017" t="s">
        <v>72</v>
      </c>
      <c r="F190" s="1017" t="s">
        <v>72</v>
      </c>
      <c r="G190" s="1176" t="s">
        <v>72</v>
      </c>
      <c r="H190" s="1177" t="s">
        <v>72</v>
      </c>
      <c r="I190" s="1177" t="s">
        <v>72</v>
      </c>
      <c r="J190" s="1187" t="s">
        <v>72</v>
      </c>
      <c r="K190" s="1187" t="s">
        <v>72</v>
      </c>
      <c r="L190" s="1188" t="s">
        <v>72</v>
      </c>
    </row>
    <row r="191" spans="1:12">
      <c r="A191" s="1037" t="s">
        <v>87</v>
      </c>
      <c r="B191" s="1027" t="s">
        <v>24</v>
      </c>
      <c r="C191" s="1028" t="s">
        <v>510</v>
      </c>
      <c r="D191" s="1028" t="s">
        <v>510</v>
      </c>
      <c r="E191" s="1029" t="s">
        <v>510</v>
      </c>
      <c r="F191" s="1029" t="s">
        <v>510</v>
      </c>
      <c r="G191" s="1189" t="s">
        <v>72</v>
      </c>
      <c r="H191" s="1190" t="s">
        <v>510</v>
      </c>
      <c r="I191" s="1190" t="s">
        <v>72</v>
      </c>
      <c r="J191" s="1191" t="s">
        <v>72</v>
      </c>
      <c r="K191" s="1191">
        <v>5.6828944875923465E-2</v>
      </c>
      <c r="L191" s="1192" t="s">
        <v>72</v>
      </c>
    </row>
    <row r="192" spans="1:12">
      <c r="A192" s="1014" t="s">
        <v>87</v>
      </c>
      <c r="B192" s="1026" t="s">
        <v>26</v>
      </c>
      <c r="C192" s="1016" t="s">
        <v>510</v>
      </c>
      <c r="D192" s="1016" t="s">
        <v>72</v>
      </c>
      <c r="E192" s="1017" t="s">
        <v>510</v>
      </c>
      <c r="F192" s="1017" t="s">
        <v>72</v>
      </c>
      <c r="G192" s="1176" t="s">
        <v>72</v>
      </c>
      <c r="H192" s="1177" t="s">
        <v>510</v>
      </c>
      <c r="I192" s="1177" t="s">
        <v>72</v>
      </c>
      <c r="J192" s="1187" t="s">
        <v>72</v>
      </c>
      <c r="K192" s="1187">
        <v>3.7885963250615648E-2</v>
      </c>
      <c r="L192" s="1188" t="s">
        <v>72</v>
      </c>
    </row>
    <row r="193" spans="1:12">
      <c r="A193" s="1014" t="s">
        <v>87</v>
      </c>
      <c r="B193" s="1026" t="s">
        <v>31</v>
      </c>
      <c r="C193" s="1016" t="s">
        <v>510</v>
      </c>
      <c r="D193" s="1016" t="s">
        <v>510</v>
      </c>
      <c r="E193" s="1017" t="s">
        <v>510</v>
      </c>
      <c r="F193" s="1017" t="s">
        <v>510</v>
      </c>
      <c r="G193" s="1176" t="s">
        <v>72</v>
      </c>
      <c r="H193" s="1177" t="s">
        <v>510</v>
      </c>
      <c r="I193" s="1177" t="s">
        <v>72</v>
      </c>
      <c r="J193" s="1187" t="s">
        <v>72</v>
      </c>
      <c r="K193" s="1187">
        <v>1.8942981625307824E-2</v>
      </c>
      <c r="L193" s="1188" t="s">
        <v>72</v>
      </c>
    </row>
    <row r="194" spans="1:12">
      <c r="A194" s="1037" t="s">
        <v>87</v>
      </c>
      <c r="B194" s="1027" t="s">
        <v>27</v>
      </c>
      <c r="C194" s="1028" t="s">
        <v>510</v>
      </c>
      <c r="D194" s="1028" t="s">
        <v>510</v>
      </c>
      <c r="E194" s="1029" t="s">
        <v>510</v>
      </c>
      <c r="F194" s="1029" t="s">
        <v>510</v>
      </c>
      <c r="G194" s="1189" t="s">
        <v>72</v>
      </c>
      <c r="H194" s="1190" t="s">
        <v>510</v>
      </c>
      <c r="I194" s="1190" t="s">
        <v>72</v>
      </c>
      <c r="J194" s="1191" t="s">
        <v>72</v>
      </c>
      <c r="K194" s="1191">
        <v>1.1365788975184694</v>
      </c>
      <c r="L194" s="1192" t="s">
        <v>72</v>
      </c>
    </row>
    <row r="195" spans="1:12">
      <c r="A195" s="1014" t="s">
        <v>87</v>
      </c>
      <c r="B195" s="1026" t="s">
        <v>29</v>
      </c>
      <c r="C195" s="1016" t="s">
        <v>510</v>
      </c>
      <c r="D195" s="1016" t="s">
        <v>510</v>
      </c>
      <c r="E195" s="1017" t="s">
        <v>510</v>
      </c>
      <c r="F195" s="1017" t="s">
        <v>510</v>
      </c>
      <c r="G195" s="1176" t="s">
        <v>72</v>
      </c>
      <c r="H195" s="1177" t="s">
        <v>510</v>
      </c>
      <c r="I195" s="1177" t="s">
        <v>72</v>
      </c>
      <c r="J195" s="1187" t="s">
        <v>72</v>
      </c>
      <c r="K195" s="1187">
        <v>0.64406137526046592</v>
      </c>
      <c r="L195" s="1188" t="s">
        <v>72</v>
      </c>
    </row>
    <row r="196" spans="1:12" ht="15" thickBot="1">
      <c r="A196" s="1038" t="s">
        <v>87</v>
      </c>
      <c r="B196" s="1026" t="s">
        <v>32</v>
      </c>
      <c r="C196" s="1032" t="s">
        <v>510</v>
      </c>
      <c r="D196" s="1032" t="s">
        <v>510</v>
      </c>
      <c r="E196" s="1033" t="s">
        <v>510</v>
      </c>
      <c r="F196" s="1033" t="s">
        <v>510</v>
      </c>
      <c r="G196" s="1193" t="s">
        <v>72</v>
      </c>
      <c r="H196" s="1187" t="s">
        <v>510</v>
      </c>
      <c r="I196" s="1187" t="s">
        <v>72</v>
      </c>
      <c r="J196" s="1187" t="s">
        <v>72</v>
      </c>
      <c r="K196" s="1187">
        <v>0.49251752225800338</v>
      </c>
      <c r="L196" s="1188" t="s">
        <v>72</v>
      </c>
    </row>
    <row r="197" spans="1:12" ht="15" thickBot="1">
      <c r="A197" s="1194"/>
      <c r="B197" s="1195"/>
      <c r="C197" s="1196"/>
      <c r="D197" s="1196"/>
      <c r="E197" s="1196"/>
      <c r="F197" s="1196"/>
      <c r="G197" s="1197"/>
      <c r="H197" s="1198"/>
      <c r="I197" s="1198"/>
      <c r="J197" s="1198"/>
      <c r="K197" s="1198"/>
      <c r="L197" s="1199"/>
    </row>
    <row r="198" spans="1:12">
      <c r="A198" s="1022" t="s">
        <v>20</v>
      </c>
      <c r="B198" s="1023" t="s">
        <v>24</v>
      </c>
      <c r="C198" s="1024">
        <v>18115.561718682158</v>
      </c>
      <c r="D198" s="1024">
        <v>18560.79711896729</v>
      </c>
      <c r="E198" s="1025">
        <v>18477.872953055801</v>
      </c>
      <c r="F198" s="1025">
        <v>18932.013061346635</v>
      </c>
      <c r="G198" s="1183">
        <v>-2.3987946068875736</v>
      </c>
      <c r="H198" s="1184">
        <v>362.49220183486239</v>
      </c>
      <c r="I198" s="1184">
        <v>-1.0092970628730249</v>
      </c>
      <c r="J198" s="1185">
        <v>-0.45662100456621002</v>
      </c>
      <c r="K198" s="1185">
        <v>4.1295699943171051</v>
      </c>
      <c r="L198" s="1186">
        <v>0.66930770959598007</v>
      </c>
    </row>
    <row r="199" spans="1:12">
      <c r="A199" s="1010" t="s">
        <v>20</v>
      </c>
      <c r="B199" s="1026" t="s">
        <v>25</v>
      </c>
      <c r="C199" s="1016">
        <v>17404.913725490194</v>
      </c>
      <c r="D199" s="1016">
        <v>18365.296078431373</v>
      </c>
      <c r="E199" s="1017">
        <v>17753.011999999999</v>
      </c>
      <c r="F199" s="1017">
        <v>18732.601999999999</v>
      </c>
      <c r="G199" s="1176">
        <v>-5.2293322625442009</v>
      </c>
      <c r="H199" s="1177">
        <v>333</v>
      </c>
      <c r="I199" s="1177">
        <v>-9.0009000900093422E-2</v>
      </c>
      <c r="J199" s="1187">
        <v>47.222222222222221</v>
      </c>
      <c r="K199" s="1187">
        <v>1.0039780261413147</v>
      </c>
      <c r="L199" s="1188">
        <v>0.43516778755702024</v>
      </c>
    </row>
    <row r="200" spans="1:12">
      <c r="A200" s="1010" t="s">
        <v>20</v>
      </c>
      <c r="B200" s="1026" t="s">
        <v>26</v>
      </c>
      <c r="C200" s="1016">
        <v>17667.335294117649</v>
      </c>
      <c r="D200" s="1016">
        <v>18173.881372549018</v>
      </c>
      <c r="E200" s="1017">
        <v>18020.682000000001</v>
      </c>
      <c r="F200" s="1017">
        <v>18537.359</v>
      </c>
      <c r="G200" s="1176">
        <v>-2.7872201212697001</v>
      </c>
      <c r="H200" s="1177">
        <v>354.3</v>
      </c>
      <c r="I200" s="1177">
        <v>-0.92281879194631189</v>
      </c>
      <c r="J200" s="1187">
        <v>-19</v>
      </c>
      <c r="K200" s="1187">
        <v>1.5343815116499337</v>
      </c>
      <c r="L200" s="1188">
        <v>-4.5646928861995617E-2</v>
      </c>
    </row>
    <row r="201" spans="1:12">
      <c r="A201" s="1010" t="s">
        <v>20</v>
      </c>
      <c r="B201" s="1026" t="s">
        <v>31</v>
      </c>
      <c r="C201" s="1016">
        <v>18893.010784313723</v>
      </c>
      <c r="D201" s="1016">
        <v>19059.629411764705</v>
      </c>
      <c r="E201" s="1017">
        <v>19270.870999999999</v>
      </c>
      <c r="F201" s="1017">
        <v>19440.822</v>
      </c>
      <c r="G201" s="1176">
        <v>-0.87419657460986433</v>
      </c>
      <c r="H201" s="1177">
        <v>389</v>
      </c>
      <c r="I201" s="1177">
        <v>-0.46059365404299168</v>
      </c>
      <c r="J201" s="1187">
        <v>1.2048192771084338</v>
      </c>
      <c r="K201" s="1187">
        <v>1.5912104565258574</v>
      </c>
      <c r="L201" s="1188">
        <v>0.27978685090095623</v>
      </c>
    </row>
    <row r="202" spans="1:12">
      <c r="A202" s="1022" t="s">
        <v>20</v>
      </c>
      <c r="B202" s="1027" t="s">
        <v>27</v>
      </c>
      <c r="C202" s="1028">
        <v>17609.997217861008</v>
      </c>
      <c r="D202" s="1028">
        <v>17411.406447594334</v>
      </c>
      <c r="E202" s="1029">
        <v>17962.197162218228</v>
      </c>
      <c r="F202" s="1029">
        <v>17759.634576546221</v>
      </c>
      <c r="G202" s="1189">
        <v>1.1405785676441558</v>
      </c>
      <c r="H202" s="1190">
        <v>308.35639658848618</v>
      </c>
      <c r="I202" s="1190">
        <v>6.89911813360745E-2</v>
      </c>
      <c r="J202" s="1191">
        <v>-18.150087260034901</v>
      </c>
      <c r="K202" s="1191">
        <v>17.768516764538738</v>
      </c>
      <c r="L202" s="1192">
        <v>-0.33860916372797334</v>
      </c>
    </row>
    <row r="203" spans="1:12">
      <c r="A203" s="1010" t="s">
        <v>20</v>
      </c>
      <c r="B203" s="1026" t="s">
        <v>28</v>
      </c>
      <c r="C203" s="1016">
        <v>16973.988235294117</v>
      </c>
      <c r="D203" s="1016">
        <v>16839.652941176471</v>
      </c>
      <c r="E203" s="1017">
        <v>17313.468000000001</v>
      </c>
      <c r="F203" s="1017">
        <v>17176.446</v>
      </c>
      <c r="G203" s="1176">
        <v>0.79773196387658341</v>
      </c>
      <c r="H203" s="1177">
        <v>281.2</v>
      </c>
      <c r="I203" s="1177">
        <v>-0.14204545454546666</v>
      </c>
      <c r="J203" s="1187">
        <v>-22.811059907834103</v>
      </c>
      <c r="K203" s="1187">
        <v>6.3458988444781204</v>
      </c>
      <c r="L203" s="1188">
        <v>-0.5114245873436527</v>
      </c>
    </row>
    <row r="204" spans="1:12">
      <c r="A204" s="1010" t="s">
        <v>20</v>
      </c>
      <c r="B204" s="1026" t="s">
        <v>29</v>
      </c>
      <c r="C204" s="1016">
        <v>17526.558823529413</v>
      </c>
      <c r="D204" s="1016">
        <v>17402.499019607843</v>
      </c>
      <c r="E204" s="1017">
        <v>17877.09</v>
      </c>
      <c r="F204" s="1017">
        <v>17750.548999999999</v>
      </c>
      <c r="G204" s="1176">
        <v>0.71288499302191211</v>
      </c>
      <c r="H204" s="1177">
        <v>313.10000000000002</v>
      </c>
      <c r="I204" s="1177">
        <v>-3.1928480204331387E-2</v>
      </c>
      <c r="J204" s="1187">
        <v>-21.1864406779661</v>
      </c>
      <c r="K204" s="1187">
        <v>7.04678916461451</v>
      </c>
      <c r="L204" s="1188">
        <v>-0.41094507460179575</v>
      </c>
    </row>
    <row r="205" spans="1:12">
      <c r="A205" s="1010" t="s">
        <v>20</v>
      </c>
      <c r="B205" s="1026" t="s">
        <v>32</v>
      </c>
      <c r="C205" s="1016">
        <v>18496.338235294115</v>
      </c>
      <c r="D205" s="1016">
        <v>18268.436274509804</v>
      </c>
      <c r="E205" s="1017">
        <v>18866.264999999999</v>
      </c>
      <c r="F205" s="1017">
        <v>18633.805</v>
      </c>
      <c r="G205" s="1176">
        <v>1.2475176165039783</v>
      </c>
      <c r="H205" s="1177">
        <v>340.1</v>
      </c>
      <c r="I205" s="1177">
        <v>-1.7619872905834679</v>
      </c>
      <c r="J205" s="1187">
        <v>-3.75</v>
      </c>
      <c r="K205" s="1187">
        <v>4.3758287554461077</v>
      </c>
      <c r="L205" s="1188">
        <v>0.58376049821747777</v>
      </c>
    </row>
    <row r="206" spans="1:12">
      <c r="A206" s="1022" t="s">
        <v>20</v>
      </c>
      <c r="B206" s="1027" t="s">
        <v>33</v>
      </c>
      <c r="C206" s="1028">
        <v>14577.866883870753</v>
      </c>
      <c r="D206" s="1028">
        <v>14585.307601696057</v>
      </c>
      <c r="E206" s="1029">
        <v>14869.424221548168</v>
      </c>
      <c r="F206" s="1029">
        <v>14877.013753729978</v>
      </c>
      <c r="G206" s="1189">
        <v>-5.1015158737128405E-2</v>
      </c>
      <c r="H206" s="1190">
        <v>238.18612716763008</v>
      </c>
      <c r="I206" s="1190">
        <v>0.95693372641868846</v>
      </c>
      <c r="J206" s="1191">
        <v>-25.431034482758619</v>
      </c>
      <c r="K206" s="1191">
        <v>9.8314074635347612</v>
      </c>
      <c r="L206" s="1192">
        <v>-1.1655904824282661</v>
      </c>
    </row>
    <row r="207" spans="1:12">
      <c r="A207" s="1010" t="s">
        <v>20</v>
      </c>
      <c r="B207" s="1026" t="s">
        <v>73</v>
      </c>
      <c r="C207" s="1039">
        <v>13978.789215686274</v>
      </c>
      <c r="D207" s="1039">
        <v>14140.254901960783</v>
      </c>
      <c r="E207" s="1040">
        <v>14258.365</v>
      </c>
      <c r="F207" s="1040">
        <v>14423.06</v>
      </c>
      <c r="G207" s="1203">
        <v>-1.1418866731470279</v>
      </c>
      <c r="H207" s="1204">
        <v>224.5</v>
      </c>
      <c r="I207" s="1204">
        <v>-0.48758865248226702</v>
      </c>
      <c r="J207" s="1205">
        <v>-34.661354581673308</v>
      </c>
      <c r="K207" s="1205">
        <v>6.2132979731009659</v>
      </c>
      <c r="L207" s="1206">
        <v>-1.7184447982689184</v>
      </c>
    </row>
    <row r="208" spans="1:12">
      <c r="A208" s="1010" t="s">
        <v>20</v>
      </c>
      <c r="B208" s="1026" t="s">
        <v>34</v>
      </c>
      <c r="C208" s="1016">
        <v>15449.851960784314</v>
      </c>
      <c r="D208" s="1016">
        <v>15611.988235294117</v>
      </c>
      <c r="E208" s="1017">
        <v>15758.849</v>
      </c>
      <c r="F208" s="1017">
        <v>15924.227999999999</v>
      </c>
      <c r="G208" s="1176">
        <v>-1.0385370016053463</v>
      </c>
      <c r="H208" s="1177">
        <v>255.8</v>
      </c>
      <c r="I208" s="1177">
        <v>-0.66019417475727715</v>
      </c>
      <c r="J208" s="1187">
        <v>0</v>
      </c>
      <c r="K208" s="1187">
        <v>2.9172191702974049</v>
      </c>
      <c r="L208" s="1188">
        <v>0.48397537190903384</v>
      </c>
    </row>
    <row r="209" spans="1:12" ht="15" thickBot="1">
      <c r="A209" s="1010" t="s">
        <v>20</v>
      </c>
      <c r="B209" s="1026" t="s">
        <v>35</v>
      </c>
      <c r="C209" s="1016">
        <v>15500.867647058823</v>
      </c>
      <c r="D209" s="1016">
        <v>15443.606862745097</v>
      </c>
      <c r="E209" s="1017">
        <v>15810.885</v>
      </c>
      <c r="F209" s="1017">
        <v>15752.478999999999</v>
      </c>
      <c r="G209" s="1176">
        <v>0.3707733874776209</v>
      </c>
      <c r="H209" s="1177">
        <v>286.2</v>
      </c>
      <c r="I209" s="1177">
        <v>1.3097345132743323</v>
      </c>
      <c r="J209" s="1187">
        <v>-7.5</v>
      </c>
      <c r="K209" s="1187">
        <v>0.70089032013638941</v>
      </c>
      <c r="L209" s="1188">
        <v>6.8878943931617753E-2</v>
      </c>
    </row>
    <row r="210" spans="1:12" ht="15" thickBot="1">
      <c r="A210" s="1194"/>
      <c r="B210" s="1195"/>
      <c r="C210" s="1196"/>
      <c r="D210" s="1196"/>
      <c r="E210" s="1196"/>
      <c r="F210" s="1196"/>
      <c r="G210" s="1197"/>
      <c r="H210" s="1198"/>
      <c r="I210" s="1198"/>
      <c r="J210" s="1198"/>
      <c r="K210" s="1198"/>
      <c r="L210" s="1199"/>
    </row>
    <row r="211" spans="1:12">
      <c r="A211" s="1022" t="s">
        <v>88</v>
      </c>
      <c r="B211" s="1027" t="s">
        <v>21</v>
      </c>
      <c r="C211" s="1028">
        <v>21376.443578179129</v>
      </c>
      <c r="D211" s="1028">
        <v>21277.374868162806</v>
      </c>
      <c r="E211" s="1029">
        <v>21803.972449742712</v>
      </c>
      <c r="F211" s="1029">
        <v>21702.922365526061</v>
      </c>
      <c r="G211" s="1189">
        <v>0.46560588714616541</v>
      </c>
      <c r="H211" s="1190">
        <v>353.37151515151515</v>
      </c>
      <c r="I211" s="1190">
        <v>-2.2572957414535666</v>
      </c>
      <c r="J211" s="1191">
        <v>-4.6242774566473983</v>
      </c>
      <c r="K211" s="1191">
        <v>3.1255919681757907</v>
      </c>
      <c r="L211" s="1192">
        <v>0.39214276609015331</v>
      </c>
    </row>
    <row r="212" spans="1:12">
      <c r="A212" s="1010" t="s">
        <v>88</v>
      </c>
      <c r="B212" s="1026" t="s">
        <v>22</v>
      </c>
      <c r="C212" s="1016">
        <v>21258.443137254904</v>
      </c>
      <c r="D212" s="1016">
        <v>20999.310784313722</v>
      </c>
      <c r="E212" s="1017">
        <v>21683.612000000001</v>
      </c>
      <c r="F212" s="1017">
        <v>21419.296999999999</v>
      </c>
      <c r="G212" s="1176">
        <v>1.2340040851947771</v>
      </c>
      <c r="H212" s="1177">
        <v>334.7</v>
      </c>
      <c r="I212" s="1177">
        <v>0.81325301204818945</v>
      </c>
      <c r="J212" s="1187">
        <v>-25</v>
      </c>
      <c r="K212" s="1187">
        <v>0.56828944875923471</v>
      </c>
      <c r="L212" s="1188">
        <v>-6.3721927445536952E-2</v>
      </c>
    </row>
    <row r="213" spans="1:12">
      <c r="A213" s="1010" t="s">
        <v>88</v>
      </c>
      <c r="B213" s="1026" t="s">
        <v>23</v>
      </c>
      <c r="C213" s="1016">
        <v>21295.588235294119</v>
      </c>
      <c r="D213" s="1016">
        <v>21356.01862745098</v>
      </c>
      <c r="E213" s="1017">
        <v>21721.5</v>
      </c>
      <c r="F213" s="1017">
        <v>21783.138999999999</v>
      </c>
      <c r="G213" s="1176">
        <v>-0.28296656418525912</v>
      </c>
      <c r="H213" s="1177">
        <v>355.1</v>
      </c>
      <c r="I213" s="1177">
        <v>-2.7922255680262764</v>
      </c>
      <c r="J213" s="1187">
        <v>2.1052631578947367</v>
      </c>
      <c r="K213" s="1187">
        <v>1.837469217654859</v>
      </c>
      <c r="L213" s="1188">
        <v>0.33644219916852625</v>
      </c>
    </row>
    <row r="214" spans="1:12">
      <c r="A214" s="1010" t="s">
        <v>88</v>
      </c>
      <c r="B214" s="1026" t="s">
        <v>30</v>
      </c>
      <c r="C214" s="1016">
        <v>21663.663725490198</v>
      </c>
      <c r="D214" s="1016">
        <v>21343.566666666666</v>
      </c>
      <c r="E214" s="1017">
        <v>22096.937000000002</v>
      </c>
      <c r="F214" s="1017">
        <v>21770.437999999998</v>
      </c>
      <c r="G214" s="1176">
        <v>1.4997355588344317</v>
      </c>
      <c r="H214" s="1177">
        <v>363.7</v>
      </c>
      <c r="I214" s="1177">
        <v>-5.088726513569938</v>
      </c>
      <c r="J214" s="1187">
        <v>0</v>
      </c>
      <c r="K214" s="1187">
        <v>0.71983330176169735</v>
      </c>
      <c r="L214" s="1188">
        <v>0.11942249436716423</v>
      </c>
    </row>
    <row r="215" spans="1:12">
      <c r="A215" s="1022" t="s">
        <v>88</v>
      </c>
      <c r="B215" s="1027" t="s">
        <v>24</v>
      </c>
      <c r="C215" s="1028">
        <v>21244.863556234355</v>
      </c>
      <c r="D215" s="1028">
        <v>21135.027370793119</v>
      </c>
      <c r="E215" s="1029">
        <v>21669.760827359041</v>
      </c>
      <c r="F215" s="1029">
        <v>21557.727918208981</v>
      </c>
      <c r="G215" s="1189">
        <v>0.5196879261818258</v>
      </c>
      <c r="H215" s="1190">
        <v>311.83338368580064</v>
      </c>
      <c r="I215" s="1190">
        <v>0.27982027009371707</v>
      </c>
      <c r="J215" s="1191">
        <v>-8.1830790568654646</v>
      </c>
      <c r="K215" s="1191">
        <v>12.540253835953779</v>
      </c>
      <c r="L215" s="1192">
        <v>1.1482487798627705</v>
      </c>
    </row>
    <row r="216" spans="1:12">
      <c r="A216" s="1010" t="s">
        <v>88</v>
      </c>
      <c r="B216" s="1026" t="s">
        <v>25</v>
      </c>
      <c r="C216" s="1016">
        <v>20799.257843137253</v>
      </c>
      <c r="D216" s="1016">
        <v>20729.947058823527</v>
      </c>
      <c r="E216" s="1017">
        <v>21215.242999999999</v>
      </c>
      <c r="F216" s="1017">
        <v>21144.545999999998</v>
      </c>
      <c r="G216" s="1176">
        <v>0.33435099528739054</v>
      </c>
      <c r="H216" s="1177">
        <v>274.39999999999998</v>
      </c>
      <c r="I216" s="1177">
        <v>-3.516174402250352</v>
      </c>
      <c r="J216" s="1187">
        <v>3.669724770642202</v>
      </c>
      <c r="K216" s="1187">
        <v>2.1405569236597843</v>
      </c>
      <c r="L216" s="1188">
        <v>0.41832592350178155</v>
      </c>
    </row>
    <row r="217" spans="1:12">
      <c r="A217" s="1010" t="s">
        <v>88</v>
      </c>
      <c r="B217" s="1026" t="s">
        <v>26</v>
      </c>
      <c r="C217" s="1016">
        <v>21425.493137254904</v>
      </c>
      <c r="D217" s="1016">
        <v>21212.892156862745</v>
      </c>
      <c r="E217" s="1017">
        <v>21854.003000000001</v>
      </c>
      <c r="F217" s="1017">
        <v>21637.15</v>
      </c>
      <c r="G217" s="1176">
        <v>1.0022253392891354</v>
      </c>
      <c r="H217" s="1177">
        <v>313.5</v>
      </c>
      <c r="I217" s="1177">
        <v>2.017572404816137</v>
      </c>
      <c r="J217" s="1187">
        <v>-7.8521939953810627</v>
      </c>
      <c r="K217" s="1187">
        <v>7.5582496684978215</v>
      </c>
      <c r="L217" s="1188">
        <v>0.71672652108116797</v>
      </c>
    </row>
    <row r="218" spans="1:12">
      <c r="A218" s="1010" t="s">
        <v>88</v>
      </c>
      <c r="B218" s="1026" t="s">
        <v>31</v>
      </c>
      <c r="C218" s="1016">
        <v>21070.514705882353</v>
      </c>
      <c r="D218" s="1016">
        <v>21171.523529411767</v>
      </c>
      <c r="E218" s="1017">
        <v>21491.924999999999</v>
      </c>
      <c r="F218" s="1017">
        <v>21594.954000000002</v>
      </c>
      <c r="G218" s="1176">
        <v>-0.47709756640371753</v>
      </c>
      <c r="H218" s="1177">
        <v>335.6</v>
      </c>
      <c r="I218" s="1177">
        <v>-0.11904761904761227</v>
      </c>
      <c r="J218" s="1187">
        <v>-16.201117318435752</v>
      </c>
      <c r="K218" s="1187">
        <v>2.8414472437961735</v>
      </c>
      <c r="L218" s="1188">
        <v>1.3196335279820115E-2</v>
      </c>
    </row>
    <row r="219" spans="1:12">
      <c r="A219" s="1022" t="s">
        <v>88</v>
      </c>
      <c r="B219" s="1027" t="s">
        <v>27</v>
      </c>
      <c r="C219" s="1028">
        <v>19668.748364204181</v>
      </c>
      <c r="D219" s="1028">
        <v>19557.621962799589</v>
      </c>
      <c r="E219" s="1029">
        <v>20062.123331488263</v>
      </c>
      <c r="F219" s="1029">
        <v>19948.77440205558</v>
      </c>
      <c r="G219" s="1189">
        <v>0.56819996631473746</v>
      </c>
      <c r="H219" s="1190">
        <v>270.88609431680771</v>
      </c>
      <c r="I219" s="1190">
        <v>-0.28286081636445437</v>
      </c>
      <c r="J219" s="1191">
        <v>-14.477766287487073</v>
      </c>
      <c r="K219" s="1191">
        <v>15.665845804129569</v>
      </c>
      <c r="L219" s="1192">
        <v>0.38697078437921562</v>
      </c>
    </row>
    <row r="220" spans="1:12">
      <c r="A220" s="1010" t="s">
        <v>88</v>
      </c>
      <c r="B220" s="1026" t="s">
        <v>28</v>
      </c>
      <c r="C220" s="1016">
        <v>18802.504901960783</v>
      </c>
      <c r="D220" s="1016">
        <v>18724.404901960785</v>
      </c>
      <c r="E220" s="1017">
        <v>19178.555</v>
      </c>
      <c r="F220" s="1017">
        <v>19098.893</v>
      </c>
      <c r="G220" s="1176">
        <v>0.41710270851823855</v>
      </c>
      <c r="H220" s="1177">
        <v>242.9</v>
      </c>
      <c r="I220" s="1177">
        <v>-0.65439672801635762</v>
      </c>
      <c r="J220" s="1187">
        <v>-22.448979591836736</v>
      </c>
      <c r="K220" s="1187">
        <v>4.3189998105701832</v>
      </c>
      <c r="L220" s="1188">
        <v>-0.32628380453488859</v>
      </c>
    </row>
    <row r="221" spans="1:12">
      <c r="A221" s="1010" t="s">
        <v>88</v>
      </c>
      <c r="B221" s="1026" t="s">
        <v>29</v>
      </c>
      <c r="C221" s="1016">
        <v>20003.919607843138</v>
      </c>
      <c r="D221" s="1016">
        <v>19913.306862745099</v>
      </c>
      <c r="E221" s="1017">
        <v>20403.998</v>
      </c>
      <c r="F221" s="1017">
        <v>20311.573</v>
      </c>
      <c r="G221" s="1176">
        <v>0.45503615106520445</v>
      </c>
      <c r="H221" s="1177">
        <v>275.2</v>
      </c>
      <c r="I221" s="1177">
        <v>-1.0427903631787248</v>
      </c>
      <c r="J221" s="1177">
        <v>-9.6436058700209646</v>
      </c>
      <c r="K221" s="1177">
        <v>8.1644250805076712</v>
      </c>
      <c r="L221" s="1178">
        <v>0.62768941926576804</v>
      </c>
    </row>
    <row r="222" spans="1:12" ht="15" thickBot="1">
      <c r="A222" s="1041" t="s">
        <v>88</v>
      </c>
      <c r="B222" s="1042" t="s">
        <v>32</v>
      </c>
      <c r="C222" s="1020">
        <v>19833.007843137257</v>
      </c>
      <c r="D222" s="1020">
        <v>19775.892156862745</v>
      </c>
      <c r="E222" s="1021">
        <v>20229.668000000001</v>
      </c>
      <c r="F222" s="1021">
        <v>20171.41</v>
      </c>
      <c r="G222" s="1179">
        <v>0.28881471349797377</v>
      </c>
      <c r="H222" s="1180">
        <v>297.8</v>
      </c>
      <c r="I222" s="1180">
        <v>0.37074486012808316</v>
      </c>
      <c r="J222" s="1180">
        <v>-14.285714285714285</v>
      </c>
      <c r="K222" s="1180">
        <v>3.1824209130517147</v>
      </c>
      <c r="L222" s="1181">
        <v>8.5565169648333494E-2</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207"/>
    </row>
    <row r="226" spans="1:12" ht="21" thickBot="1">
      <c r="A226" s="985" t="s">
        <v>223</v>
      </c>
      <c r="B226" s="986"/>
      <c r="C226" s="986"/>
      <c r="D226" s="986"/>
      <c r="E226" s="986"/>
      <c r="F226" s="986"/>
      <c r="G226" s="986"/>
      <c r="H226" s="986"/>
      <c r="I226" s="986"/>
      <c r="J226" s="986"/>
      <c r="K226" s="986"/>
      <c r="L226" s="987"/>
    </row>
    <row r="227" spans="1:12">
      <c r="A227" s="988"/>
      <c r="B227" s="1071"/>
      <c r="C227" s="989" t="s">
        <v>5</v>
      </c>
      <c r="D227" s="989" t="s">
        <v>5</v>
      </c>
      <c r="E227" s="989"/>
      <c r="F227" s="989"/>
      <c r="G227" s="1148"/>
      <c r="H227" s="1240" t="s">
        <v>6</v>
      </c>
      <c r="I227" s="1241"/>
      <c r="J227" s="1149" t="s">
        <v>7</v>
      </c>
      <c r="K227" s="1150" t="s">
        <v>8</v>
      </c>
      <c r="L227" s="1151"/>
    </row>
    <row r="228" spans="1:12" ht="15">
      <c r="A228" s="990" t="s">
        <v>9</v>
      </c>
      <c r="B228" s="991" t="s">
        <v>10</v>
      </c>
      <c r="C228" s="992" t="s">
        <v>36</v>
      </c>
      <c r="D228" s="992" t="s">
        <v>36</v>
      </c>
      <c r="E228" s="993" t="s">
        <v>37</v>
      </c>
      <c r="F228" s="994"/>
      <c r="G228" s="1152"/>
      <c r="H228" s="1242" t="s">
        <v>11</v>
      </c>
      <c r="I228" s="1243"/>
      <c r="J228" s="1153" t="s">
        <v>12</v>
      </c>
      <c r="K228" s="1154" t="s">
        <v>13</v>
      </c>
      <c r="L228" s="1155"/>
    </row>
    <row r="229" spans="1:12" ht="26.5" thickBot="1">
      <c r="A229" s="995" t="s">
        <v>14</v>
      </c>
      <c r="B229" s="996" t="s">
        <v>15</v>
      </c>
      <c r="C229" s="997" t="s">
        <v>537</v>
      </c>
      <c r="D229" s="998" t="s">
        <v>532</v>
      </c>
      <c r="E229" s="999" t="s">
        <v>537</v>
      </c>
      <c r="F229" s="1000" t="s">
        <v>532</v>
      </c>
      <c r="G229" s="1156" t="s">
        <v>16</v>
      </c>
      <c r="H229" s="1157" t="s">
        <v>537</v>
      </c>
      <c r="I229" s="1158" t="s">
        <v>16</v>
      </c>
      <c r="J229" s="1159" t="s">
        <v>16</v>
      </c>
      <c r="K229" s="997" t="s">
        <v>537</v>
      </c>
      <c r="L229" s="1160" t="s">
        <v>17</v>
      </c>
    </row>
    <row r="230" spans="1:12" ht="15" thickBot="1">
      <c r="A230" s="1001" t="s">
        <v>18</v>
      </c>
      <c r="B230" s="1002" t="s">
        <v>19</v>
      </c>
      <c r="C230" s="1003">
        <v>18864.943328501347</v>
      </c>
      <c r="D230" s="1003">
        <v>18945.03579849493</v>
      </c>
      <c r="E230" s="1004">
        <v>19242.242195071376</v>
      </c>
      <c r="F230" s="1005">
        <v>19341.365261756833</v>
      </c>
      <c r="G230" s="1161">
        <v>-0.51249260506677141</v>
      </c>
      <c r="H230" s="1162">
        <v>311.45010197144796</v>
      </c>
      <c r="I230" s="1162">
        <v>-1.0524354050943707</v>
      </c>
      <c r="J230" s="1163">
        <v>-20.529443544030254</v>
      </c>
      <c r="K230" s="1162">
        <v>100</v>
      </c>
      <c r="L230" s="1164" t="s">
        <v>19</v>
      </c>
    </row>
    <row r="231" spans="1:12" ht="15" thickBot="1">
      <c r="A231" s="1165"/>
      <c r="B231" s="1166"/>
      <c r="C231" s="1167"/>
      <c r="D231" s="1167"/>
      <c r="E231" s="1167"/>
      <c r="F231" s="1167"/>
      <c r="G231" s="1168"/>
      <c r="H231" s="1163"/>
      <c r="I231" s="1163"/>
      <c r="J231" s="1163"/>
      <c r="K231" s="1163"/>
      <c r="L231" s="1169"/>
    </row>
    <row r="232" spans="1:12">
      <c r="A232" s="1006" t="s">
        <v>79</v>
      </c>
      <c r="B232" s="1007" t="s">
        <v>19</v>
      </c>
      <c r="C232" s="1008" t="s">
        <v>72</v>
      </c>
      <c r="D232" s="1008" t="s">
        <v>72</v>
      </c>
      <c r="E232" s="1009" t="s">
        <v>72</v>
      </c>
      <c r="F232" s="1009" t="s">
        <v>72</v>
      </c>
      <c r="G232" s="1170" t="s">
        <v>72</v>
      </c>
      <c r="H232" s="1171" t="s">
        <v>72</v>
      </c>
      <c r="I232" s="1171" t="s">
        <v>72</v>
      </c>
      <c r="J232" s="1171" t="s">
        <v>72</v>
      </c>
      <c r="K232" s="1171" t="s">
        <v>72</v>
      </c>
      <c r="L232" s="1172" t="s">
        <v>72</v>
      </c>
    </row>
    <row r="233" spans="1:12">
      <c r="A233" s="1010" t="s">
        <v>80</v>
      </c>
      <c r="B233" s="1011" t="s">
        <v>19</v>
      </c>
      <c r="C233" s="1012">
        <v>20372.641272483401</v>
      </c>
      <c r="D233" s="1012">
        <v>20482.708066099862</v>
      </c>
      <c r="E233" s="1013">
        <v>20780.09409793307</v>
      </c>
      <c r="F233" s="1013">
        <v>20892.362227421858</v>
      </c>
      <c r="G233" s="1173" t="s">
        <v>72</v>
      </c>
      <c r="H233" s="1174">
        <v>359.16717171717175</v>
      </c>
      <c r="I233" s="1174">
        <v>-0.14893592342774084</v>
      </c>
      <c r="J233" s="1174">
        <v>-18.012422360248447</v>
      </c>
      <c r="K233" s="1174">
        <v>26.920462270564244</v>
      </c>
      <c r="L233" s="1175">
        <v>0.82645902907315616</v>
      </c>
    </row>
    <row r="234" spans="1:12">
      <c r="A234" s="1014" t="s">
        <v>81</v>
      </c>
      <c r="B234" s="1015" t="s">
        <v>19</v>
      </c>
      <c r="C234" s="1016">
        <v>19666.897033248086</v>
      </c>
      <c r="D234" s="1016">
        <v>20088.297672876979</v>
      </c>
      <c r="E234" s="1017">
        <v>20060.234973913048</v>
      </c>
      <c r="F234" s="1017">
        <v>20490.063626334519</v>
      </c>
      <c r="G234" s="1176" t="s">
        <v>72</v>
      </c>
      <c r="H234" s="1177">
        <v>399.00612244897962</v>
      </c>
      <c r="I234" s="1177">
        <v>-3.6413095921168792</v>
      </c>
      <c r="J234" s="1177">
        <v>-48.421052631578945</v>
      </c>
      <c r="K234" s="1177">
        <v>3.331067301155676</v>
      </c>
      <c r="L234" s="1178">
        <v>-1.8012935848518876</v>
      </c>
    </row>
    <row r="235" spans="1:12">
      <c r="A235" s="1014" t="s">
        <v>82</v>
      </c>
      <c r="B235" s="1015" t="s">
        <v>19</v>
      </c>
      <c r="C235" s="1016" t="s">
        <v>72</v>
      </c>
      <c r="D235" s="1016" t="s">
        <v>72</v>
      </c>
      <c r="E235" s="1017" t="s">
        <v>72</v>
      </c>
      <c r="F235" s="1017" t="s">
        <v>72</v>
      </c>
      <c r="G235" s="1176" t="s">
        <v>72</v>
      </c>
      <c r="H235" s="1177" t="s">
        <v>72</v>
      </c>
      <c r="I235" s="1177" t="s">
        <v>72</v>
      </c>
      <c r="J235" s="1177" t="s">
        <v>72</v>
      </c>
      <c r="K235" s="1177" t="s">
        <v>72</v>
      </c>
      <c r="L235" s="1178" t="s">
        <v>72</v>
      </c>
    </row>
    <row r="236" spans="1:12">
      <c r="A236" s="1014" t="s">
        <v>71</v>
      </c>
      <c r="B236" s="1015" t="s">
        <v>19</v>
      </c>
      <c r="C236" s="1016">
        <v>17296.342691381346</v>
      </c>
      <c r="D236" s="1016">
        <v>17288.306744020174</v>
      </c>
      <c r="E236" s="1017">
        <v>17642.269545208972</v>
      </c>
      <c r="F236" s="1017">
        <v>17634.072878900577</v>
      </c>
      <c r="G236" s="1176" t="s">
        <v>72</v>
      </c>
      <c r="H236" s="1177">
        <v>277.52050919377655</v>
      </c>
      <c r="I236" s="1177">
        <v>-2.1239399986381557</v>
      </c>
      <c r="J236" s="1177">
        <v>-14.303030303030303</v>
      </c>
      <c r="K236" s="1177">
        <v>48.062542488103333</v>
      </c>
      <c r="L236" s="1178">
        <v>3.4920400569850187</v>
      </c>
    </row>
    <row r="237" spans="1:12" ht="15" thickBot="1">
      <c r="A237" s="1018" t="s">
        <v>83</v>
      </c>
      <c r="B237" s="1019" t="s">
        <v>19</v>
      </c>
      <c r="C237" s="1020">
        <v>19640.043623290556</v>
      </c>
      <c r="D237" s="1020">
        <v>19496.55947788851</v>
      </c>
      <c r="E237" s="1021">
        <v>20032.844495756366</v>
      </c>
      <c r="F237" s="1021">
        <v>19966.296940131237</v>
      </c>
      <c r="G237" s="1179" t="s">
        <v>72</v>
      </c>
      <c r="H237" s="1180">
        <v>313.96426332288405</v>
      </c>
      <c r="I237" s="1180">
        <v>3.7067329225930834</v>
      </c>
      <c r="J237" s="1180">
        <v>-28.794642857142854</v>
      </c>
      <c r="K237" s="1180">
        <v>21.68592794017675</v>
      </c>
      <c r="L237" s="1181">
        <v>-2.5172055012062877</v>
      </c>
    </row>
    <row r="238" spans="1:12" ht="15" thickBot="1">
      <c r="A238" s="1165"/>
      <c r="B238" s="1182"/>
      <c r="C238" s="1167"/>
      <c r="D238" s="1167"/>
      <c r="E238" s="1167"/>
      <c r="F238" s="1167"/>
      <c r="G238" s="1168"/>
      <c r="H238" s="1163"/>
      <c r="I238" s="1163"/>
      <c r="J238" s="1163"/>
      <c r="K238" s="1163"/>
      <c r="L238" s="1169"/>
    </row>
    <row r="239" spans="1:12">
      <c r="A239" s="1022" t="s">
        <v>84</v>
      </c>
      <c r="B239" s="1023" t="s">
        <v>21</v>
      </c>
      <c r="C239" s="1024" t="s">
        <v>72</v>
      </c>
      <c r="D239" s="1024" t="s">
        <v>72</v>
      </c>
      <c r="E239" s="1025" t="s">
        <v>72</v>
      </c>
      <c r="F239" s="1025" t="s">
        <v>72</v>
      </c>
      <c r="G239" s="1183" t="s">
        <v>72</v>
      </c>
      <c r="H239" s="1184" t="s">
        <v>72</v>
      </c>
      <c r="I239" s="1184" t="s">
        <v>72</v>
      </c>
      <c r="J239" s="1185" t="s">
        <v>72</v>
      </c>
      <c r="K239" s="1185" t="s">
        <v>72</v>
      </c>
      <c r="L239" s="1186" t="s">
        <v>72</v>
      </c>
    </row>
    <row r="240" spans="1:12">
      <c r="A240" s="1010" t="s">
        <v>84</v>
      </c>
      <c r="B240" s="1026" t="s">
        <v>22</v>
      </c>
      <c r="C240" s="1016" t="s">
        <v>72</v>
      </c>
      <c r="D240" s="1016" t="s">
        <v>72</v>
      </c>
      <c r="E240" s="1017" t="s">
        <v>72</v>
      </c>
      <c r="F240" s="1017" t="s">
        <v>72</v>
      </c>
      <c r="G240" s="1176" t="s">
        <v>72</v>
      </c>
      <c r="H240" s="1177" t="s">
        <v>72</v>
      </c>
      <c r="I240" s="1177" t="s">
        <v>72</v>
      </c>
      <c r="J240" s="1187" t="s">
        <v>72</v>
      </c>
      <c r="K240" s="1187" t="s">
        <v>72</v>
      </c>
      <c r="L240" s="1188" t="s">
        <v>72</v>
      </c>
    </row>
    <row r="241" spans="1:12">
      <c r="A241" s="1010" t="s">
        <v>84</v>
      </c>
      <c r="B241" s="1026" t="s">
        <v>23</v>
      </c>
      <c r="C241" s="1016" t="s">
        <v>72</v>
      </c>
      <c r="D241" s="1016" t="s">
        <v>72</v>
      </c>
      <c r="E241" s="1017" t="s">
        <v>72</v>
      </c>
      <c r="F241" s="1017" t="s">
        <v>72</v>
      </c>
      <c r="G241" s="1176" t="s">
        <v>72</v>
      </c>
      <c r="H241" s="1177" t="s">
        <v>72</v>
      </c>
      <c r="I241" s="1177" t="s">
        <v>72</v>
      </c>
      <c r="J241" s="1187" t="s">
        <v>72</v>
      </c>
      <c r="K241" s="1187" t="s">
        <v>72</v>
      </c>
      <c r="L241" s="1188" t="s">
        <v>72</v>
      </c>
    </row>
    <row r="242" spans="1:12">
      <c r="A242" s="1022" t="s">
        <v>84</v>
      </c>
      <c r="B242" s="1027" t="s">
        <v>24</v>
      </c>
      <c r="C242" s="1028" t="s">
        <v>72</v>
      </c>
      <c r="D242" s="1028" t="s">
        <v>72</v>
      </c>
      <c r="E242" s="1029" t="s">
        <v>72</v>
      </c>
      <c r="F242" s="1029" t="s">
        <v>72</v>
      </c>
      <c r="G242" s="1189" t="s">
        <v>72</v>
      </c>
      <c r="H242" s="1190" t="s">
        <v>72</v>
      </c>
      <c r="I242" s="1190" t="s">
        <v>72</v>
      </c>
      <c r="J242" s="1191" t="s">
        <v>72</v>
      </c>
      <c r="K242" s="1191" t="s">
        <v>72</v>
      </c>
      <c r="L242" s="1192" t="s">
        <v>72</v>
      </c>
    </row>
    <row r="243" spans="1:12">
      <c r="A243" s="1010" t="s">
        <v>84</v>
      </c>
      <c r="B243" s="1026" t="s">
        <v>25</v>
      </c>
      <c r="C243" s="1016" t="s">
        <v>72</v>
      </c>
      <c r="D243" s="1016" t="s">
        <v>72</v>
      </c>
      <c r="E243" s="1017" t="s">
        <v>72</v>
      </c>
      <c r="F243" s="1017" t="s">
        <v>72</v>
      </c>
      <c r="G243" s="1176" t="s">
        <v>72</v>
      </c>
      <c r="H243" s="1177" t="s">
        <v>72</v>
      </c>
      <c r="I243" s="1177" t="s">
        <v>72</v>
      </c>
      <c r="J243" s="1187" t="s">
        <v>72</v>
      </c>
      <c r="K243" s="1187" t="s">
        <v>72</v>
      </c>
      <c r="L243" s="1188" t="s">
        <v>72</v>
      </c>
    </row>
    <row r="244" spans="1:12">
      <c r="A244" s="1010" t="s">
        <v>84</v>
      </c>
      <c r="B244" s="1026" t="s">
        <v>26</v>
      </c>
      <c r="C244" s="1016" t="s">
        <v>72</v>
      </c>
      <c r="D244" s="1016" t="s">
        <v>72</v>
      </c>
      <c r="E244" s="1017" t="s">
        <v>72</v>
      </c>
      <c r="F244" s="1017" t="s">
        <v>72</v>
      </c>
      <c r="G244" s="1176" t="s">
        <v>72</v>
      </c>
      <c r="H244" s="1177" t="s">
        <v>72</v>
      </c>
      <c r="I244" s="1177" t="s">
        <v>72</v>
      </c>
      <c r="J244" s="1187" t="s">
        <v>72</v>
      </c>
      <c r="K244" s="1187" t="s">
        <v>72</v>
      </c>
      <c r="L244" s="1188" t="s">
        <v>72</v>
      </c>
    </row>
    <row r="245" spans="1:12">
      <c r="A245" s="1022" t="s">
        <v>84</v>
      </c>
      <c r="B245" s="1027" t="s">
        <v>27</v>
      </c>
      <c r="C245" s="1028" t="s">
        <v>72</v>
      </c>
      <c r="D245" s="1028" t="s">
        <v>72</v>
      </c>
      <c r="E245" s="1029" t="s">
        <v>72</v>
      </c>
      <c r="F245" s="1029" t="s">
        <v>72</v>
      </c>
      <c r="G245" s="1189" t="s">
        <v>72</v>
      </c>
      <c r="H245" s="1190" t="s">
        <v>72</v>
      </c>
      <c r="I245" s="1190" t="s">
        <v>72</v>
      </c>
      <c r="J245" s="1191" t="s">
        <v>72</v>
      </c>
      <c r="K245" s="1191" t="s">
        <v>72</v>
      </c>
      <c r="L245" s="1192" t="s">
        <v>72</v>
      </c>
    </row>
    <row r="246" spans="1:12">
      <c r="A246" s="1010" t="s">
        <v>84</v>
      </c>
      <c r="B246" s="1026" t="s">
        <v>28</v>
      </c>
      <c r="C246" s="1016" t="s">
        <v>72</v>
      </c>
      <c r="D246" s="1016" t="s">
        <v>72</v>
      </c>
      <c r="E246" s="1017" t="s">
        <v>72</v>
      </c>
      <c r="F246" s="1017" t="s">
        <v>72</v>
      </c>
      <c r="G246" s="1176" t="s">
        <v>72</v>
      </c>
      <c r="H246" s="1177" t="s">
        <v>72</v>
      </c>
      <c r="I246" s="1177" t="s">
        <v>72</v>
      </c>
      <c r="J246" s="1187" t="s">
        <v>72</v>
      </c>
      <c r="K246" s="1187" t="s">
        <v>72</v>
      </c>
      <c r="L246" s="1188" t="s">
        <v>72</v>
      </c>
    </row>
    <row r="247" spans="1:12" ht="15" thickBot="1">
      <c r="A247" s="1030" t="s">
        <v>84</v>
      </c>
      <c r="B247" s="1031" t="s">
        <v>29</v>
      </c>
      <c r="C247" s="1032" t="s">
        <v>72</v>
      </c>
      <c r="D247" s="1032" t="s">
        <v>72</v>
      </c>
      <c r="E247" s="1033" t="s">
        <v>72</v>
      </c>
      <c r="F247" s="1033" t="s">
        <v>72</v>
      </c>
      <c r="G247" s="1193" t="s">
        <v>72</v>
      </c>
      <c r="H247" s="1187" t="s">
        <v>72</v>
      </c>
      <c r="I247" s="1187" t="s">
        <v>72</v>
      </c>
      <c r="J247" s="1187" t="s">
        <v>72</v>
      </c>
      <c r="K247" s="1187" t="s">
        <v>72</v>
      </c>
      <c r="L247" s="1188" t="s">
        <v>72</v>
      </c>
    </row>
    <row r="248" spans="1:12" ht="15" thickBot="1">
      <c r="A248" s="1165"/>
      <c r="B248" s="1182"/>
      <c r="C248" s="1167"/>
      <c r="D248" s="1167"/>
      <c r="E248" s="1167"/>
      <c r="F248" s="1167"/>
      <c r="G248" s="1168"/>
      <c r="H248" s="1163"/>
      <c r="I248" s="1163"/>
      <c r="J248" s="1163"/>
      <c r="K248" s="1163"/>
      <c r="L248" s="1169"/>
    </row>
    <row r="249" spans="1:12">
      <c r="A249" s="1022" t="s">
        <v>85</v>
      </c>
      <c r="B249" s="1023" t="s">
        <v>21</v>
      </c>
      <c r="C249" s="1024">
        <v>21085.689918845565</v>
      </c>
      <c r="D249" s="1024">
        <v>22278.313854460401</v>
      </c>
      <c r="E249" s="1025">
        <v>21507.403717222474</v>
      </c>
      <c r="F249" s="1025">
        <v>22723.880131549609</v>
      </c>
      <c r="G249" s="1183">
        <v>-5.3532953319807</v>
      </c>
      <c r="H249" s="1184">
        <v>413.00377358490562</v>
      </c>
      <c r="I249" s="1184">
        <v>-0.24730682072969432</v>
      </c>
      <c r="J249" s="1185">
        <v>-18.461538461538463</v>
      </c>
      <c r="K249" s="1185">
        <v>3.6029911624745075</v>
      </c>
      <c r="L249" s="1186">
        <v>9.1375819416700921E-2</v>
      </c>
    </row>
    <row r="250" spans="1:12">
      <c r="A250" s="1010" t="s">
        <v>85</v>
      </c>
      <c r="B250" s="1026" t="s">
        <v>22</v>
      </c>
      <c r="C250" s="1016" t="s">
        <v>510</v>
      </c>
      <c r="D250" s="1016" t="s">
        <v>510</v>
      </c>
      <c r="E250" s="1017" t="s">
        <v>510</v>
      </c>
      <c r="F250" s="1017" t="s">
        <v>510</v>
      </c>
      <c r="G250" s="1176" t="s">
        <v>72</v>
      </c>
      <c r="H250" s="1177" t="s">
        <v>510</v>
      </c>
      <c r="I250" s="1177" t="s">
        <v>72</v>
      </c>
      <c r="J250" s="1187" t="s">
        <v>72</v>
      </c>
      <c r="K250" s="1187">
        <v>1.9034670292318152</v>
      </c>
      <c r="L250" s="1188" t="s">
        <v>72</v>
      </c>
    </row>
    <row r="251" spans="1:12">
      <c r="A251" s="1010" t="s">
        <v>85</v>
      </c>
      <c r="B251" s="1026" t="s">
        <v>23</v>
      </c>
      <c r="C251" s="1016">
        <v>20993.322549019606</v>
      </c>
      <c r="D251" s="1016">
        <v>21977.307843137252</v>
      </c>
      <c r="E251" s="1017">
        <v>21413.188999999998</v>
      </c>
      <c r="F251" s="1017">
        <v>22416.853999999999</v>
      </c>
      <c r="G251" s="1176">
        <v>-4.4772785690623715</v>
      </c>
      <c r="H251" s="1177">
        <v>426</v>
      </c>
      <c r="I251" s="1177">
        <v>-5.6896170024352424</v>
      </c>
      <c r="J251" s="1187">
        <v>38.888888888888893</v>
      </c>
      <c r="K251" s="1187">
        <v>1.699524133242692</v>
      </c>
      <c r="L251" s="1188">
        <v>0.72707680747283776</v>
      </c>
    </row>
    <row r="252" spans="1:12">
      <c r="A252" s="1022" t="s">
        <v>85</v>
      </c>
      <c r="B252" s="1027" t="s">
        <v>24</v>
      </c>
      <c r="C252" s="1028">
        <v>20582.09478767082</v>
      </c>
      <c r="D252" s="1028">
        <v>20598.57118274011</v>
      </c>
      <c r="E252" s="1029">
        <v>20993.736683424235</v>
      </c>
      <c r="F252" s="1029">
        <v>21010.542606394913</v>
      </c>
      <c r="G252" s="1189">
        <v>-7.9988048312291657E-2</v>
      </c>
      <c r="H252" s="1190">
        <v>390.4537037037037</v>
      </c>
      <c r="I252" s="1190">
        <v>2.9330959260173413</v>
      </c>
      <c r="J252" s="1191">
        <v>-23.404255319148938</v>
      </c>
      <c r="K252" s="1191">
        <v>7.3419442556084293</v>
      </c>
      <c r="L252" s="1192">
        <v>-0.27555979625542815</v>
      </c>
    </row>
    <row r="253" spans="1:12">
      <c r="A253" s="1010" t="s">
        <v>85</v>
      </c>
      <c r="B253" s="1026" t="s">
        <v>25</v>
      </c>
      <c r="C253" s="1016">
        <v>20426.992156862743</v>
      </c>
      <c r="D253" s="1016">
        <v>20555.46862745098</v>
      </c>
      <c r="E253" s="1017">
        <v>20835.531999999999</v>
      </c>
      <c r="F253" s="1017">
        <v>20966.578000000001</v>
      </c>
      <c r="G253" s="1176">
        <v>-0.62502331090940111</v>
      </c>
      <c r="H253" s="1177">
        <v>380.5</v>
      </c>
      <c r="I253" s="1177">
        <v>6.5229563269876847</v>
      </c>
      <c r="J253" s="1187">
        <v>-28.39506172839506</v>
      </c>
      <c r="K253" s="1187">
        <v>3.9428959891230457</v>
      </c>
      <c r="L253" s="1188">
        <v>-0.43311697684129857</v>
      </c>
    </row>
    <row r="254" spans="1:12">
      <c r="A254" s="1010" t="s">
        <v>85</v>
      </c>
      <c r="B254" s="1026" t="s">
        <v>26</v>
      </c>
      <c r="C254" s="1016">
        <v>20752.399019607841</v>
      </c>
      <c r="D254" s="1016">
        <v>20649.363725490195</v>
      </c>
      <c r="E254" s="1017">
        <v>21167.447</v>
      </c>
      <c r="F254" s="1017">
        <v>21062.350999999999</v>
      </c>
      <c r="G254" s="1176">
        <v>0.4989756366703858</v>
      </c>
      <c r="H254" s="1177">
        <v>402</v>
      </c>
      <c r="I254" s="1177">
        <v>-1.7595307917888536</v>
      </c>
      <c r="J254" s="1187">
        <v>-16.666666666666664</v>
      </c>
      <c r="K254" s="1187">
        <v>3.3990482664853841</v>
      </c>
      <c r="L254" s="1188">
        <v>0.15755718058587043</v>
      </c>
    </row>
    <row r="255" spans="1:12">
      <c r="A255" s="1022" t="s">
        <v>85</v>
      </c>
      <c r="B255" s="1027" t="s">
        <v>27</v>
      </c>
      <c r="C255" s="1028">
        <v>20060.01285595333</v>
      </c>
      <c r="D255" s="1028">
        <v>19898.648592747573</v>
      </c>
      <c r="E255" s="1029">
        <v>20461.213113072397</v>
      </c>
      <c r="F255" s="1029">
        <v>20296.621564602527</v>
      </c>
      <c r="G255" s="1189">
        <v>0.81093076473830394</v>
      </c>
      <c r="H255" s="1190">
        <v>332.64680851063832</v>
      </c>
      <c r="I255" s="1190">
        <v>-1.2817017902958368</v>
      </c>
      <c r="J255" s="1191">
        <v>-15.162454873646208</v>
      </c>
      <c r="K255" s="1191">
        <v>15.975526852481305</v>
      </c>
      <c r="L255" s="1192">
        <v>1.0106430059118843</v>
      </c>
    </row>
    <row r="256" spans="1:12">
      <c r="A256" s="1010" t="s">
        <v>85</v>
      </c>
      <c r="B256" s="1026" t="s">
        <v>28</v>
      </c>
      <c r="C256" s="1016">
        <v>19958.335294117645</v>
      </c>
      <c r="D256" s="1016">
        <v>19883.114705882352</v>
      </c>
      <c r="E256" s="1017">
        <v>20357.502</v>
      </c>
      <c r="F256" s="1017">
        <v>20280.776999999998</v>
      </c>
      <c r="G256" s="1176">
        <v>0.37831390779555529</v>
      </c>
      <c r="H256" s="1177">
        <v>323.2</v>
      </c>
      <c r="I256" s="1177">
        <v>-0.58443555828976745</v>
      </c>
      <c r="J256" s="1187">
        <v>-4.6391752577319592</v>
      </c>
      <c r="K256" s="1187">
        <v>12.57647858599592</v>
      </c>
      <c r="L256" s="1188">
        <v>2.0956574082541586</v>
      </c>
    </row>
    <row r="257" spans="1:12" ht="15" thickBot="1">
      <c r="A257" s="1030" t="s">
        <v>85</v>
      </c>
      <c r="B257" s="1031" t="s">
        <v>29</v>
      </c>
      <c r="C257" s="1032">
        <v>20390.824509803922</v>
      </c>
      <c r="D257" s="1032">
        <v>19931.01470588235</v>
      </c>
      <c r="E257" s="1033">
        <v>20798.641</v>
      </c>
      <c r="F257" s="1033">
        <v>20329.634999999998</v>
      </c>
      <c r="G257" s="1193">
        <v>2.3070064956896728</v>
      </c>
      <c r="H257" s="1187">
        <v>367.6</v>
      </c>
      <c r="I257" s="1187">
        <v>0.79517411571155305</v>
      </c>
      <c r="J257" s="1187">
        <v>-39.75903614457831</v>
      </c>
      <c r="K257" s="1187">
        <v>3.3990482664853841</v>
      </c>
      <c r="L257" s="1188">
        <v>-1.0850144023422765</v>
      </c>
    </row>
    <row r="258" spans="1:12" ht="15" thickBot="1">
      <c r="A258" s="1194"/>
      <c r="B258" s="1195"/>
      <c r="C258" s="1196"/>
      <c r="D258" s="1196"/>
      <c r="E258" s="1196"/>
      <c r="F258" s="1196"/>
      <c r="G258" s="1197"/>
      <c r="H258" s="1198"/>
      <c r="I258" s="1198"/>
      <c r="J258" s="1198"/>
      <c r="K258" s="1198"/>
      <c r="L258" s="1199"/>
    </row>
    <row r="259" spans="1:12">
      <c r="A259" s="1010" t="s">
        <v>86</v>
      </c>
      <c r="B259" s="1034" t="s">
        <v>26</v>
      </c>
      <c r="C259" s="1035">
        <v>19942.636274509805</v>
      </c>
      <c r="D259" s="1035">
        <v>20290.201960784314</v>
      </c>
      <c r="E259" s="1036">
        <v>20341.489000000001</v>
      </c>
      <c r="F259" s="1036">
        <v>20696.006000000001</v>
      </c>
      <c r="G259" s="1200">
        <v>-1.7129730248435364</v>
      </c>
      <c r="H259" s="1201">
        <v>417.3</v>
      </c>
      <c r="I259" s="1201">
        <v>-4.1570969223702265</v>
      </c>
      <c r="J259" s="1201">
        <v>-56.000000000000007</v>
      </c>
      <c r="K259" s="1201">
        <v>1.4955812372535691</v>
      </c>
      <c r="L259" s="1202">
        <v>-1.2056613343293592</v>
      </c>
    </row>
    <row r="260" spans="1:12" ht="15" thickBot="1">
      <c r="A260" s="1030" t="s">
        <v>86</v>
      </c>
      <c r="B260" s="1031" t="s">
        <v>29</v>
      </c>
      <c r="C260" s="1032">
        <v>19422.8</v>
      </c>
      <c r="D260" s="1032">
        <v>19838.129411764705</v>
      </c>
      <c r="E260" s="1033">
        <v>19811.256000000001</v>
      </c>
      <c r="F260" s="1033">
        <v>20234.892</v>
      </c>
      <c r="G260" s="1193">
        <v>-2.0935916040471012</v>
      </c>
      <c r="H260" s="1187">
        <v>384.1</v>
      </c>
      <c r="I260" s="1187">
        <v>-1.61372950819671</v>
      </c>
      <c r="J260" s="1187">
        <v>-40</v>
      </c>
      <c r="K260" s="1187">
        <v>1.8354860639021073</v>
      </c>
      <c r="L260" s="1188">
        <v>-0.595632250522528</v>
      </c>
    </row>
    <row r="261" spans="1:12" ht="15" thickBot="1">
      <c r="A261" s="1194"/>
      <c r="B261" s="1195"/>
      <c r="C261" s="1196"/>
      <c r="D261" s="1196"/>
      <c r="E261" s="1196"/>
      <c r="F261" s="1196"/>
      <c r="G261" s="1197"/>
      <c r="H261" s="1198"/>
      <c r="I261" s="1198"/>
      <c r="J261" s="1198"/>
      <c r="K261" s="1198"/>
      <c r="L261" s="1199"/>
    </row>
    <row r="262" spans="1:12">
      <c r="A262" s="1022" t="s">
        <v>87</v>
      </c>
      <c r="B262" s="1023" t="s">
        <v>21</v>
      </c>
      <c r="C262" s="1024" t="s">
        <v>72</v>
      </c>
      <c r="D262" s="1024" t="s">
        <v>72</v>
      </c>
      <c r="E262" s="1025" t="s">
        <v>72</v>
      </c>
      <c r="F262" s="1025" t="s">
        <v>72</v>
      </c>
      <c r="G262" s="1183" t="s">
        <v>72</v>
      </c>
      <c r="H262" s="1184" t="s">
        <v>72</v>
      </c>
      <c r="I262" s="1184" t="s">
        <v>72</v>
      </c>
      <c r="J262" s="1185" t="s">
        <v>72</v>
      </c>
      <c r="K262" s="1185" t="s">
        <v>72</v>
      </c>
      <c r="L262" s="1186" t="s">
        <v>72</v>
      </c>
    </row>
    <row r="263" spans="1:12">
      <c r="A263" s="1014" t="s">
        <v>87</v>
      </c>
      <c r="B263" s="1026" t="s">
        <v>22</v>
      </c>
      <c r="C263" s="1016" t="s">
        <v>72</v>
      </c>
      <c r="D263" s="1016" t="s">
        <v>72</v>
      </c>
      <c r="E263" s="1017" t="s">
        <v>72</v>
      </c>
      <c r="F263" s="1017" t="s">
        <v>72</v>
      </c>
      <c r="G263" s="1176" t="s">
        <v>72</v>
      </c>
      <c r="H263" s="1177" t="s">
        <v>72</v>
      </c>
      <c r="I263" s="1177" t="s">
        <v>72</v>
      </c>
      <c r="J263" s="1187" t="s">
        <v>72</v>
      </c>
      <c r="K263" s="1187" t="s">
        <v>72</v>
      </c>
      <c r="L263" s="1188" t="s">
        <v>72</v>
      </c>
    </row>
    <row r="264" spans="1:12">
      <c r="A264" s="1014" t="s">
        <v>87</v>
      </c>
      <c r="B264" s="1026" t="s">
        <v>23</v>
      </c>
      <c r="C264" s="1016" t="s">
        <v>72</v>
      </c>
      <c r="D264" s="1016" t="s">
        <v>72</v>
      </c>
      <c r="E264" s="1017" t="s">
        <v>72</v>
      </c>
      <c r="F264" s="1017" t="s">
        <v>72</v>
      </c>
      <c r="G264" s="1176" t="s">
        <v>72</v>
      </c>
      <c r="H264" s="1177" t="s">
        <v>72</v>
      </c>
      <c r="I264" s="1177" t="s">
        <v>72</v>
      </c>
      <c r="J264" s="1187" t="s">
        <v>72</v>
      </c>
      <c r="K264" s="1187" t="s">
        <v>72</v>
      </c>
      <c r="L264" s="1188" t="s">
        <v>72</v>
      </c>
    </row>
    <row r="265" spans="1:12">
      <c r="A265" s="1014" t="s">
        <v>87</v>
      </c>
      <c r="B265" s="1026" t="s">
        <v>30</v>
      </c>
      <c r="C265" s="1016" t="s">
        <v>72</v>
      </c>
      <c r="D265" s="1016" t="s">
        <v>72</v>
      </c>
      <c r="E265" s="1017" t="s">
        <v>72</v>
      </c>
      <c r="F265" s="1017" t="s">
        <v>72</v>
      </c>
      <c r="G265" s="1176" t="s">
        <v>72</v>
      </c>
      <c r="H265" s="1177" t="s">
        <v>72</v>
      </c>
      <c r="I265" s="1177" t="s">
        <v>72</v>
      </c>
      <c r="J265" s="1187" t="s">
        <v>72</v>
      </c>
      <c r="K265" s="1187" t="s">
        <v>72</v>
      </c>
      <c r="L265" s="1188" t="s">
        <v>72</v>
      </c>
    </row>
    <row r="266" spans="1:12">
      <c r="A266" s="1037" t="s">
        <v>87</v>
      </c>
      <c r="B266" s="1027" t="s">
        <v>24</v>
      </c>
      <c r="C266" s="1028" t="s">
        <v>72</v>
      </c>
      <c r="D266" s="1028" t="s">
        <v>72</v>
      </c>
      <c r="E266" s="1029" t="s">
        <v>72</v>
      </c>
      <c r="F266" s="1029" t="s">
        <v>72</v>
      </c>
      <c r="G266" s="1189" t="s">
        <v>72</v>
      </c>
      <c r="H266" s="1190" t="s">
        <v>72</v>
      </c>
      <c r="I266" s="1190" t="s">
        <v>72</v>
      </c>
      <c r="J266" s="1191" t="s">
        <v>72</v>
      </c>
      <c r="K266" s="1191" t="s">
        <v>72</v>
      </c>
      <c r="L266" s="1192" t="s">
        <v>72</v>
      </c>
    </row>
    <row r="267" spans="1:12">
      <c r="A267" s="1014" t="s">
        <v>87</v>
      </c>
      <c r="B267" s="1026" t="s">
        <v>26</v>
      </c>
      <c r="C267" s="1016" t="s">
        <v>72</v>
      </c>
      <c r="D267" s="1016" t="s">
        <v>72</v>
      </c>
      <c r="E267" s="1017" t="s">
        <v>72</v>
      </c>
      <c r="F267" s="1017" t="s">
        <v>72</v>
      </c>
      <c r="G267" s="1176" t="s">
        <v>72</v>
      </c>
      <c r="H267" s="1177" t="s">
        <v>72</v>
      </c>
      <c r="I267" s="1177" t="s">
        <v>72</v>
      </c>
      <c r="J267" s="1187" t="s">
        <v>72</v>
      </c>
      <c r="K267" s="1187" t="s">
        <v>72</v>
      </c>
      <c r="L267" s="1188" t="s">
        <v>72</v>
      </c>
    </row>
    <row r="268" spans="1:12">
      <c r="A268" s="1014" t="s">
        <v>87</v>
      </c>
      <c r="B268" s="1026" t="s">
        <v>31</v>
      </c>
      <c r="C268" s="1016" t="s">
        <v>72</v>
      </c>
      <c r="D268" s="1016" t="s">
        <v>72</v>
      </c>
      <c r="E268" s="1017" t="s">
        <v>72</v>
      </c>
      <c r="F268" s="1017" t="s">
        <v>72</v>
      </c>
      <c r="G268" s="1176" t="s">
        <v>72</v>
      </c>
      <c r="H268" s="1177" t="s">
        <v>72</v>
      </c>
      <c r="I268" s="1177" t="s">
        <v>72</v>
      </c>
      <c r="J268" s="1187" t="s">
        <v>72</v>
      </c>
      <c r="K268" s="1187" t="s">
        <v>72</v>
      </c>
      <c r="L268" s="1188" t="s">
        <v>72</v>
      </c>
    </row>
    <row r="269" spans="1:12">
      <c r="A269" s="1037" t="s">
        <v>87</v>
      </c>
      <c r="B269" s="1027" t="s">
        <v>27</v>
      </c>
      <c r="C269" s="1028" t="s">
        <v>72</v>
      </c>
      <c r="D269" s="1028" t="s">
        <v>72</v>
      </c>
      <c r="E269" s="1029" t="s">
        <v>72</v>
      </c>
      <c r="F269" s="1029" t="s">
        <v>72</v>
      </c>
      <c r="G269" s="1189" t="s">
        <v>72</v>
      </c>
      <c r="H269" s="1190" t="s">
        <v>72</v>
      </c>
      <c r="I269" s="1190" t="s">
        <v>72</v>
      </c>
      <c r="J269" s="1191" t="s">
        <v>72</v>
      </c>
      <c r="K269" s="1191" t="s">
        <v>72</v>
      </c>
      <c r="L269" s="1192" t="s">
        <v>72</v>
      </c>
    </row>
    <row r="270" spans="1:12">
      <c r="A270" s="1014" t="s">
        <v>87</v>
      </c>
      <c r="B270" s="1026" t="s">
        <v>29</v>
      </c>
      <c r="C270" s="1016" t="s">
        <v>72</v>
      </c>
      <c r="D270" s="1016" t="s">
        <v>72</v>
      </c>
      <c r="E270" s="1017" t="s">
        <v>72</v>
      </c>
      <c r="F270" s="1017" t="s">
        <v>72</v>
      </c>
      <c r="G270" s="1176" t="s">
        <v>72</v>
      </c>
      <c r="H270" s="1177" t="s">
        <v>72</v>
      </c>
      <c r="I270" s="1177" t="s">
        <v>72</v>
      </c>
      <c r="J270" s="1187" t="s">
        <v>72</v>
      </c>
      <c r="K270" s="1187" t="s">
        <v>72</v>
      </c>
      <c r="L270" s="1188" t="s">
        <v>72</v>
      </c>
    </row>
    <row r="271" spans="1:12" ht="15" thickBot="1">
      <c r="A271" s="1038" t="s">
        <v>87</v>
      </c>
      <c r="B271" s="1026" t="s">
        <v>32</v>
      </c>
      <c r="C271" s="1032" t="s">
        <v>72</v>
      </c>
      <c r="D271" s="1032" t="s">
        <v>72</v>
      </c>
      <c r="E271" s="1033" t="s">
        <v>72</v>
      </c>
      <c r="F271" s="1033" t="s">
        <v>72</v>
      </c>
      <c r="G271" s="1193" t="s">
        <v>72</v>
      </c>
      <c r="H271" s="1187" t="s">
        <v>72</v>
      </c>
      <c r="I271" s="1187" t="s">
        <v>72</v>
      </c>
      <c r="J271" s="1187" t="s">
        <v>72</v>
      </c>
      <c r="K271" s="1187" t="s">
        <v>72</v>
      </c>
      <c r="L271" s="1188" t="s">
        <v>72</v>
      </c>
    </row>
    <row r="272" spans="1:12" ht="15" thickBot="1">
      <c r="A272" s="1194"/>
      <c r="B272" s="1195"/>
      <c r="C272" s="1196"/>
      <c r="D272" s="1196"/>
      <c r="E272" s="1196"/>
      <c r="F272" s="1196"/>
      <c r="G272" s="1197"/>
      <c r="H272" s="1198"/>
      <c r="I272" s="1198"/>
      <c r="J272" s="1198"/>
      <c r="K272" s="1198"/>
      <c r="L272" s="1199"/>
    </row>
    <row r="273" spans="1:12">
      <c r="A273" s="1022" t="s">
        <v>20</v>
      </c>
      <c r="B273" s="1023" t="s">
        <v>24</v>
      </c>
      <c r="C273" s="1024">
        <v>18612.444134685011</v>
      </c>
      <c r="D273" s="1024">
        <v>18420.399309338718</v>
      </c>
      <c r="E273" s="1025">
        <v>18984.693017378711</v>
      </c>
      <c r="F273" s="1025">
        <v>18788.807295525494</v>
      </c>
      <c r="G273" s="1183">
        <v>1.0425660275938176</v>
      </c>
      <c r="H273" s="1184">
        <v>354.10512820512821</v>
      </c>
      <c r="I273" s="1184">
        <v>-2.3539448757971093</v>
      </c>
      <c r="J273" s="1185">
        <v>-26.415094339622641</v>
      </c>
      <c r="K273" s="1185">
        <v>2.6512576478585999</v>
      </c>
      <c r="L273" s="1186">
        <v>-0.21205947801930414</v>
      </c>
    </row>
    <row r="274" spans="1:12">
      <c r="A274" s="1010" t="s">
        <v>20</v>
      </c>
      <c r="B274" s="1026" t="s">
        <v>25</v>
      </c>
      <c r="C274" s="1016">
        <v>17202.399019607841</v>
      </c>
      <c r="D274" s="1016">
        <v>17830.274509803923</v>
      </c>
      <c r="E274" s="1017">
        <v>17546.447</v>
      </c>
      <c r="F274" s="1017">
        <v>18186.88</v>
      </c>
      <c r="G274" s="1176">
        <v>-3.5214011419220941</v>
      </c>
      <c r="H274" s="1177">
        <v>296.7</v>
      </c>
      <c r="I274" s="1177">
        <v>-3.5121951219512235</v>
      </c>
      <c r="J274" s="1187">
        <v>12.5</v>
      </c>
      <c r="K274" s="1187">
        <v>0.61182868796736911</v>
      </c>
      <c r="L274" s="1188">
        <v>0.17962987651410062</v>
      </c>
    </row>
    <row r="275" spans="1:12">
      <c r="A275" s="1010" t="s">
        <v>20</v>
      </c>
      <c r="B275" s="1026" t="s">
        <v>26</v>
      </c>
      <c r="C275" s="1016">
        <v>19230.323529411766</v>
      </c>
      <c r="D275" s="1016">
        <v>18749.800980392156</v>
      </c>
      <c r="E275" s="1017">
        <v>19614.93</v>
      </c>
      <c r="F275" s="1017">
        <v>19124.796999999999</v>
      </c>
      <c r="G275" s="1176">
        <v>2.5628141307852923</v>
      </c>
      <c r="H275" s="1177">
        <v>363.7</v>
      </c>
      <c r="I275" s="1177">
        <v>0.35871964679912016</v>
      </c>
      <c r="J275" s="1187">
        <v>-24</v>
      </c>
      <c r="K275" s="1187">
        <v>1.2916383412644461</v>
      </c>
      <c r="L275" s="1188">
        <v>-5.8982944527018022E-2</v>
      </c>
    </row>
    <row r="276" spans="1:12">
      <c r="A276" s="1010" t="s">
        <v>20</v>
      </c>
      <c r="B276" s="1026" t="s">
        <v>31</v>
      </c>
      <c r="C276" s="1016">
        <v>18493.123529411765</v>
      </c>
      <c r="D276" s="1016">
        <v>18221.350980392155</v>
      </c>
      <c r="E276" s="1017">
        <v>18862.986000000001</v>
      </c>
      <c r="F276" s="1017">
        <v>18585.777999999998</v>
      </c>
      <c r="G276" s="1176">
        <v>1.4915060321930156</v>
      </c>
      <c r="H276" s="1177">
        <v>384.5</v>
      </c>
      <c r="I276" s="1177">
        <v>-0.12987012987012986</v>
      </c>
      <c r="J276" s="1187">
        <v>-45</v>
      </c>
      <c r="K276" s="1187">
        <v>0.74779061862678453</v>
      </c>
      <c r="L276" s="1188">
        <v>-0.33270641000638668</v>
      </c>
    </row>
    <row r="277" spans="1:12">
      <c r="A277" s="1022" t="s">
        <v>20</v>
      </c>
      <c r="B277" s="1027" t="s">
        <v>27</v>
      </c>
      <c r="C277" s="1028">
        <v>18343.418664195673</v>
      </c>
      <c r="D277" s="1028">
        <v>18126.128326138485</v>
      </c>
      <c r="E277" s="1029">
        <v>18710.287037479586</v>
      </c>
      <c r="F277" s="1029">
        <v>18488.650892661255</v>
      </c>
      <c r="G277" s="1189">
        <v>1.1987686181380883</v>
      </c>
      <c r="H277" s="1190">
        <v>307.74973544973545</v>
      </c>
      <c r="I277" s="1190">
        <v>-0.84920989628635368</v>
      </c>
      <c r="J277" s="1191">
        <v>-18.53448275862069</v>
      </c>
      <c r="K277" s="1191">
        <v>25.696804894629505</v>
      </c>
      <c r="L277" s="1192">
        <v>0.62927383033993323</v>
      </c>
    </row>
    <row r="278" spans="1:12">
      <c r="A278" s="1010" t="s">
        <v>20</v>
      </c>
      <c r="B278" s="1026" t="s">
        <v>28</v>
      </c>
      <c r="C278" s="1016">
        <v>18048.520588235297</v>
      </c>
      <c r="D278" s="1016">
        <v>17352.03823529412</v>
      </c>
      <c r="E278" s="1017">
        <v>18409.491000000002</v>
      </c>
      <c r="F278" s="1017">
        <v>17699.079000000002</v>
      </c>
      <c r="G278" s="1176">
        <v>4.0138359741769625</v>
      </c>
      <c r="H278" s="1177">
        <v>282.89999999999998</v>
      </c>
      <c r="I278" s="1177">
        <v>0.81967213114752469</v>
      </c>
      <c r="J278" s="1187">
        <v>-6.4327485380116958</v>
      </c>
      <c r="K278" s="1187">
        <v>10.876954452753228</v>
      </c>
      <c r="L278" s="1188">
        <v>1.6387048579396133</v>
      </c>
    </row>
    <row r="279" spans="1:12">
      <c r="A279" s="1010" t="s">
        <v>20</v>
      </c>
      <c r="B279" s="1026" t="s">
        <v>29</v>
      </c>
      <c r="C279" s="1016">
        <v>18520.551960784313</v>
      </c>
      <c r="D279" s="1016">
        <v>18637.48431372549</v>
      </c>
      <c r="E279" s="1017">
        <v>18890.963</v>
      </c>
      <c r="F279" s="1017">
        <v>19010.234</v>
      </c>
      <c r="G279" s="1176">
        <v>-0.62740416556682388</v>
      </c>
      <c r="H279" s="1177">
        <v>319.8</v>
      </c>
      <c r="I279" s="1177">
        <v>-0.89866749302757276</v>
      </c>
      <c r="J279" s="1187">
        <v>-26.829268292682929</v>
      </c>
      <c r="K279" s="1187">
        <v>12.236573759347383</v>
      </c>
      <c r="L279" s="1188">
        <v>-1.0535396928406247</v>
      </c>
    </row>
    <row r="280" spans="1:12">
      <c r="A280" s="1010" t="s">
        <v>20</v>
      </c>
      <c r="B280" s="1026" t="s">
        <v>32</v>
      </c>
      <c r="C280" s="1016">
        <v>18576.716666666667</v>
      </c>
      <c r="D280" s="1016">
        <v>17919.043137254899</v>
      </c>
      <c r="E280" s="1017">
        <v>18948.251</v>
      </c>
      <c r="F280" s="1017">
        <v>18277.423999999999</v>
      </c>
      <c r="G280" s="1176">
        <v>3.6702491554608634</v>
      </c>
      <c r="H280" s="1177">
        <v>355.3</v>
      </c>
      <c r="I280" s="1177">
        <v>0.28224668360146765</v>
      </c>
      <c r="J280" s="1187">
        <v>-19.148936170212767</v>
      </c>
      <c r="K280" s="1187">
        <v>2.5832766825288922</v>
      </c>
      <c r="L280" s="1188">
        <v>4.4108665240939704E-2</v>
      </c>
    </row>
    <row r="281" spans="1:12">
      <c r="A281" s="1022" t="s">
        <v>20</v>
      </c>
      <c r="B281" s="1027" t="s">
        <v>33</v>
      </c>
      <c r="C281" s="1028">
        <v>15177.334080277584</v>
      </c>
      <c r="D281" s="1028">
        <v>15273.449457587536</v>
      </c>
      <c r="E281" s="1029">
        <v>15480.880761883136</v>
      </c>
      <c r="F281" s="1029">
        <v>15578.918446739286</v>
      </c>
      <c r="G281" s="1189">
        <v>-0.62929711835464153</v>
      </c>
      <c r="H281" s="1190">
        <v>227.81896551724137</v>
      </c>
      <c r="I281" s="1190">
        <v>-0.72952768691265235</v>
      </c>
      <c r="J281" s="1191">
        <v>-5.8441558441558437</v>
      </c>
      <c r="K281" s="1191">
        <v>19.714479945615228</v>
      </c>
      <c r="L281" s="1192">
        <v>3.0748257046643914</v>
      </c>
    </row>
    <row r="282" spans="1:12">
      <c r="A282" s="1010" t="s">
        <v>20</v>
      </c>
      <c r="B282" s="1026" t="s">
        <v>73</v>
      </c>
      <c r="C282" s="1039">
        <v>15010.319607843137</v>
      </c>
      <c r="D282" s="1039">
        <v>15127.086274509804</v>
      </c>
      <c r="E282" s="1040">
        <v>15310.526</v>
      </c>
      <c r="F282" s="1040">
        <v>15429.628000000001</v>
      </c>
      <c r="G282" s="1203">
        <v>-0.77190454624052351</v>
      </c>
      <c r="H282" s="1204">
        <v>215</v>
      </c>
      <c r="I282" s="1204">
        <v>0.60832943378568616</v>
      </c>
      <c r="J282" s="1205">
        <v>-6.8571428571428577</v>
      </c>
      <c r="K282" s="1205">
        <v>11.080897348742353</v>
      </c>
      <c r="L282" s="1206">
        <v>1.6265483482021033</v>
      </c>
    </row>
    <row r="283" spans="1:12">
      <c r="A283" s="1010" t="s">
        <v>20</v>
      </c>
      <c r="B283" s="1026" t="s">
        <v>34</v>
      </c>
      <c r="C283" s="1016">
        <v>15379.800980392158</v>
      </c>
      <c r="D283" s="1016">
        <v>15414.039215686274</v>
      </c>
      <c r="E283" s="1017">
        <v>15687.397000000001</v>
      </c>
      <c r="F283" s="1017">
        <v>15722.32</v>
      </c>
      <c r="G283" s="1176">
        <v>-0.22212370693382952</v>
      </c>
      <c r="H283" s="1177">
        <v>242.5</v>
      </c>
      <c r="I283" s="1177">
        <v>-0.61475409836065575</v>
      </c>
      <c r="J283" s="1187">
        <v>-1.680672268907563</v>
      </c>
      <c r="K283" s="1187">
        <v>7.9537729435757987</v>
      </c>
      <c r="L283" s="1188">
        <v>1.5248156232084291</v>
      </c>
    </row>
    <row r="284" spans="1:12" ht="15" thickBot="1">
      <c r="A284" s="1010" t="s">
        <v>20</v>
      </c>
      <c r="B284" s="1026" t="s">
        <v>35</v>
      </c>
      <c r="C284" s="1016" t="s">
        <v>510</v>
      </c>
      <c r="D284" s="1016">
        <v>15600.803921568628</v>
      </c>
      <c r="E284" s="1017" t="s">
        <v>510</v>
      </c>
      <c r="F284" s="1017">
        <v>15912.82</v>
      </c>
      <c r="G284" s="1176" t="s">
        <v>72</v>
      </c>
      <c r="H284" s="1177" t="s">
        <v>510</v>
      </c>
      <c r="I284" s="1177" t="s">
        <v>72</v>
      </c>
      <c r="J284" s="1187" t="s">
        <v>72</v>
      </c>
      <c r="K284" s="1187">
        <v>0.67980965329707677</v>
      </c>
      <c r="L284" s="1188" t="s">
        <v>72</v>
      </c>
    </row>
    <row r="285" spans="1:12" ht="15" thickBot="1">
      <c r="A285" s="1194"/>
      <c r="B285" s="1195"/>
      <c r="C285" s="1196"/>
      <c r="D285" s="1196"/>
      <c r="E285" s="1196"/>
      <c r="F285" s="1196"/>
      <c r="G285" s="1197"/>
      <c r="H285" s="1198"/>
      <c r="I285" s="1198"/>
      <c r="J285" s="1198"/>
      <c r="K285" s="1198"/>
      <c r="L285" s="1199"/>
    </row>
    <row r="286" spans="1:12">
      <c r="A286" s="1022" t="s">
        <v>88</v>
      </c>
      <c r="B286" s="1027" t="s">
        <v>21</v>
      </c>
      <c r="C286" s="1028">
        <v>21291.281449450762</v>
      </c>
      <c r="D286" s="1028">
        <v>20994.332931994548</v>
      </c>
      <c r="E286" s="1029">
        <v>21717.107078439778</v>
      </c>
      <c r="F286" s="1029">
        <v>21414.219590634439</v>
      </c>
      <c r="G286" s="1189">
        <v>1.4144222558444668</v>
      </c>
      <c r="H286" s="1190">
        <v>353.4878787878788</v>
      </c>
      <c r="I286" s="1190">
        <v>1.4580565273567376</v>
      </c>
      <c r="J286" s="1191">
        <v>73.68421052631578</v>
      </c>
      <c r="K286" s="1191">
        <v>4.486743711760707</v>
      </c>
      <c r="L286" s="1192">
        <v>2.4337993573576817</v>
      </c>
    </row>
    <row r="287" spans="1:12">
      <c r="A287" s="1010" t="s">
        <v>88</v>
      </c>
      <c r="B287" s="1026" t="s">
        <v>22</v>
      </c>
      <c r="C287" s="1016" t="s">
        <v>510</v>
      </c>
      <c r="D287" s="1016" t="s">
        <v>510</v>
      </c>
      <c r="E287" s="1017" t="s">
        <v>510</v>
      </c>
      <c r="F287" s="1017" t="s">
        <v>510</v>
      </c>
      <c r="G287" s="1176" t="s">
        <v>72</v>
      </c>
      <c r="H287" s="1177" t="s">
        <v>510</v>
      </c>
      <c r="I287" s="1177" t="s">
        <v>72</v>
      </c>
      <c r="J287" s="1187" t="s">
        <v>72</v>
      </c>
      <c r="K287" s="1187">
        <v>0.88375254928619984</v>
      </c>
      <c r="L287" s="1188" t="s">
        <v>72</v>
      </c>
    </row>
    <row r="288" spans="1:12">
      <c r="A288" s="1010" t="s">
        <v>88</v>
      </c>
      <c r="B288" s="1026" t="s">
        <v>23</v>
      </c>
      <c r="C288" s="1016">
        <v>21111.425490196078</v>
      </c>
      <c r="D288" s="1016">
        <v>20879.123529411761</v>
      </c>
      <c r="E288" s="1017">
        <v>21533.653999999999</v>
      </c>
      <c r="F288" s="1017">
        <v>21296.705999999998</v>
      </c>
      <c r="G288" s="1176">
        <v>1.1126039867386079</v>
      </c>
      <c r="H288" s="1177">
        <v>357.6</v>
      </c>
      <c r="I288" s="1177">
        <v>-3.3513513513513447</v>
      </c>
      <c r="J288" s="1187">
        <v>106.25</v>
      </c>
      <c r="K288" s="1187">
        <v>2.2433718558803535</v>
      </c>
      <c r="L288" s="1188">
        <v>1.3789742329738166</v>
      </c>
    </row>
    <row r="289" spans="1:12">
      <c r="A289" s="1010" t="s">
        <v>88</v>
      </c>
      <c r="B289" s="1026" t="s">
        <v>30</v>
      </c>
      <c r="C289" s="1016" t="s">
        <v>510</v>
      </c>
      <c r="D289" s="1016" t="s">
        <v>510</v>
      </c>
      <c r="E289" s="1017" t="s">
        <v>510</v>
      </c>
      <c r="F289" s="1017" t="s">
        <v>510</v>
      </c>
      <c r="G289" s="1176" t="s">
        <v>72</v>
      </c>
      <c r="H289" s="1177" t="s">
        <v>510</v>
      </c>
      <c r="I289" s="1177" t="s">
        <v>72</v>
      </c>
      <c r="J289" s="1187" t="s">
        <v>72</v>
      </c>
      <c r="K289" s="1187">
        <v>1.3596193065941535</v>
      </c>
      <c r="L289" s="1188" t="s">
        <v>72</v>
      </c>
    </row>
    <row r="290" spans="1:12">
      <c r="A290" s="1022" t="s">
        <v>88</v>
      </c>
      <c r="B290" s="1027" t="s">
        <v>24</v>
      </c>
      <c r="C290" s="1028">
        <v>20732.068850239408</v>
      </c>
      <c r="D290" s="1028">
        <v>20799.417144798459</v>
      </c>
      <c r="E290" s="1029">
        <v>21146.710227244195</v>
      </c>
      <c r="F290" s="1029">
        <v>21215.405487694428</v>
      </c>
      <c r="G290" s="1189">
        <v>-0.32379895114462154</v>
      </c>
      <c r="H290" s="1190">
        <v>321.82121212121217</v>
      </c>
      <c r="I290" s="1190">
        <v>-0.52031631489871566</v>
      </c>
      <c r="J290" s="1191">
        <v>-36.942675159235669</v>
      </c>
      <c r="K290" s="1191">
        <v>6.7301155676410609</v>
      </c>
      <c r="L290" s="1192">
        <v>-1.7517861071293321</v>
      </c>
    </row>
    <row r="291" spans="1:12">
      <c r="A291" s="1010" t="s">
        <v>88</v>
      </c>
      <c r="B291" s="1026" t="s">
        <v>25</v>
      </c>
      <c r="C291" s="1016">
        <v>20389.595098039215</v>
      </c>
      <c r="D291" s="1016">
        <v>20538.72843137255</v>
      </c>
      <c r="E291" s="1017">
        <v>20797.386999999999</v>
      </c>
      <c r="F291" s="1017">
        <v>20949.503000000001</v>
      </c>
      <c r="G291" s="1176">
        <v>-0.72610791769142113</v>
      </c>
      <c r="H291" s="1177">
        <v>283.60000000000002</v>
      </c>
      <c r="I291" s="1177">
        <v>2.0510975170924959</v>
      </c>
      <c r="J291" s="1187">
        <v>-8.3333333333333321</v>
      </c>
      <c r="K291" s="1187">
        <v>1.4955812372535691</v>
      </c>
      <c r="L291" s="1188">
        <v>0.19898480289376352</v>
      </c>
    </row>
    <row r="292" spans="1:12">
      <c r="A292" s="1010" t="s">
        <v>88</v>
      </c>
      <c r="B292" s="1026" t="s">
        <v>26</v>
      </c>
      <c r="C292" s="1016">
        <v>20896.01568627451</v>
      </c>
      <c r="D292" s="1016">
        <v>21003.112745098038</v>
      </c>
      <c r="E292" s="1017">
        <v>21313.936000000002</v>
      </c>
      <c r="F292" s="1017">
        <v>21423.174999999999</v>
      </c>
      <c r="G292" s="1176">
        <v>-0.50991041243885538</v>
      </c>
      <c r="H292" s="1177">
        <v>332.3</v>
      </c>
      <c r="I292" s="1177">
        <v>-0.9242695289206817</v>
      </c>
      <c r="J292" s="1187">
        <v>-28.749999999999996</v>
      </c>
      <c r="K292" s="1187">
        <v>3.8749150237933376</v>
      </c>
      <c r="L292" s="1188">
        <v>-0.4470730907393472</v>
      </c>
    </row>
    <row r="293" spans="1:12">
      <c r="A293" s="1010" t="s">
        <v>88</v>
      </c>
      <c r="B293" s="1026" t="s">
        <v>31</v>
      </c>
      <c r="C293" s="1016">
        <v>20587.141176470584</v>
      </c>
      <c r="D293" s="1016">
        <v>20583.896078431371</v>
      </c>
      <c r="E293" s="1017">
        <v>20998.883999999998</v>
      </c>
      <c r="F293" s="1017">
        <v>20995.574000000001</v>
      </c>
      <c r="G293" s="1176">
        <v>1.5765227471264524E-2</v>
      </c>
      <c r="H293" s="1177">
        <v>334</v>
      </c>
      <c r="I293" s="1177">
        <v>2.3911710606989613</v>
      </c>
      <c r="J293" s="1187">
        <v>-62.264150943396224</v>
      </c>
      <c r="K293" s="1187">
        <v>1.3596193065941535</v>
      </c>
      <c r="L293" s="1188">
        <v>-1.5036978192837505</v>
      </c>
    </row>
    <row r="294" spans="1:12">
      <c r="A294" s="1022" t="s">
        <v>88</v>
      </c>
      <c r="B294" s="1027" t="s">
        <v>27</v>
      </c>
      <c r="C294" s="1028">
        <v>18009.36519324367</v>
      </c>
      <c r="D294" s="1028">
        <v>18315.041942035776</v>
      </c>
      <c r="E294" s="1029">
        <v>18369.552497108543</v>
      </c>
      <c r="F294" s="1029">
        <v>18812.488015223462</v>
      </c>
      <c r="G294" s="1189">
        <v>-2.354476014849741</v>
      </c>
      <c r="H294" s="1190">
        <v>291.97467532467527</v>
      </c>
      <c r="I294" s="1190">
        <v>3.171407461766671</v>
      </c>
      <c r="J294" s="1191">
        <v>-39.130434782608695</v>
      </c>
      <c r="K294" s="1191">
        <v>10.469068660774983</v>
      </c>
      <c r="L294" s="1192">
        <v>-3.1992187514346337</v>
      </c>
    </row>
    <row r="295" spans="1:12">
      <c r="A295" s="1010" t="s">
        <v>88</v>
      </c>
      <c r="B295" s="1026" t="s">
        <v>28</v>
      </c>
      <c r="C295" s="1016">
        <v>18923.052941176469</v>
      </c>
      <c r="D295" s="1016">
        <v>18372.453921568627</v>
      </c>
      <c r="E295" s="1017">
        <v>19301.513999999999</v>
      </c>
      <c r="F295" s="1017">
        <v>18739.902999999998</v>
      </c>
      <c r="G295" s="1176">
        <v>2.9968725024884111</v>
      </c>
      <c r="H295" s="1177">
        <v>257.39999999999998</v>
      </c>
      <c r="I295" s="1177">
        <v>5.4054054054054008</v>
      </c>
      <c r="J295" s="1187">
        <v>-64.473684210526315</v>
      </c>
      <c r="K295" s="1187">
        <v>1.8354860639021073</v>
      </c>
      <c r="L295" s="1188">
        <v>-2.2704026449039434</v>
      </c>
    </row>
    <row r="296" spans="1:12">
      <c r="A296" s="1010" t="s">
        <v>88</v>
      </c>
      <c r="B296" s="1026" t="s">
        <v>29</v>
      </c>
      <c r="C296" s="1016">
        <v>19662.24411764706</v>
      </c>
      <c r="D296" s="1016">
        <v>19553.75294117647</v>
      </c>
      <c r="E296" s="1017">
        <v>20055.489000000001</v>
      </c>
      <c r="F296" s="1017">
        <v>19944.828000000001</v>
      </c>
      <c r="G296" s="1176">
        <v>0.55483556940175194</v>
      </c>
      <c r="H296" s="1177">
        <v>296.89999999999998</v>
      </c>
      <c r="I296" s="1177">
        <v>-0.40254948004027019</v>
      </c>
      <c r="J296" s="1177">
        <v>-35.294117647058826</v>
      </c>
      <c r="K296" s="1177">
        <v>6.7301155676410609</v>
      </c>
      <c r="L296" s="1178">
        <v>-1.5356867014026996</v>
      </c>
    </row>
    <row r="297" spans="1:12" ht="15" thickBot="1">
      <c r="A297" s="1041" t="s">
        <v>88</v>
      </c>
      <c r="B297" s="1042" t="s">
        <v>32</v>
      </c>
      <c r="C297" s="1020">
        <v>11637.179411764706</v>
      </c>
      <c r="D297" s="1020">
        <v>11637.179411764706</v>
      </c>
      <c r="E297" s="1021">
        <v>11869.923000000001</v>
      </c>
      <c r="F297" s="1021">
        <v>12042.790999999999</v>
      </c>
      <c r="G297" s="1179">
        <v>-1.435447978794937</v>
      </c>
      <c r="H297" s="1180">
        <v>307.89999999999998</v>
      </c>
      <c r="I297" s="1180">
        <v>-0.54909560723515671</v>
      </c>
      <c r="J297" s="1180">
        <v>16.666666666666664</v>
      </c>
      <c r="K297" s="1180">
        <v>2.5454545454545454</v>
      </c>
      <c r="L297" s="1181">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topLeftCell="A3" zoomScale="90" zoomScaleNormal="90" workbookViewId="0">
      <selection activeCell="L6" sqref="L6"/>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245" t="s">
        <v>477</v>
      </c>
      <c r="B1" s="1245"/>
      <c r="C1" s="1245"/>
      <c r="D1" s="1245"/>
      <c r="E1" s="1245"/>
      <c r="F1" s="1245"/>
      <c r="G1" s="1245"/>
      <c r="H1" s="1245"/>
    </row>
    <row r="2" spans="1:18" ht="43.5">
      <c r="A2" s="767" t="s">
        <v>98</v>
      </c>
      <c r="B2" s="457" t="s">
        <v>5</v>
      </c>
      <c r="C2" s="682"/>
      <c r="D2" s="611" t="s">
        <v>102</v>
      </c>
      <c r="E2" s="1246" t="s">
        <v>100</v>
      </c>
      <c r="F2" s="1247"/>
      <c r="G2" s="1248"/>
      <c r="H2" s="683" t="s">
        <v>101</v>
      </c>
    </row>
    <row r="3" spans="1:18" ht="44" thickBot="1">
      <c r="A3" s="458"/>
      <c r="B3" s="684">
        <v>45445</v>
      </c>
      <c r="C3" s="684" t="s">
        <v>532</v>
      </c>
      <c r="D3" s="763" t="s">
        <v>50</v>
      </c>
      <c r="E3" s="684">
        <v>45445</v>
      </c>
      <c r="F3" s="685" t="s">
        <v>532</v>
      </c>
      <c r="G3" s="611" t="s">
        <v>102</v>
      </c>
      <c r="H3" s="686" t="s">
        <v>103</v>
      </c>
    </row>
    <row r="4" spans="1:18">
      <c r="A4" s="687" t="s">
        <v>4</v>
      </c>
      <c r="B4" s="688"/>
      <c r="C4" s="688"/>
      <c r="D4" s="689"/>
      <c r="E4" s="690"/>
      <c r="F4" s="690"/>
      <c r="G4" s="691"/>
      <c r="H4" s="692"/>
    </row>
    <row r="5" spans="1:18">
      <c r="A5" s="593" t="s">
        <v>216</v>
      </c>
      <c r="B5" s="592">
        <v>20618.761508459727</v>
      </c>
      <c r="C5" s="592">
        <v>20209.677725658839</v>
      </c>
      <c r="D5" s="693">
        <v>2.0241974580401272</v>
      </c>
      <c r="E5" s="694">
        <v>100</v>
      </c>
      <c r="F5" s="695">
        <v>100</v>
      </c>
      <c r="G5" s="696" t="s">
        <v>72</v>
      </c>
      <c r="H5" s="697">
        <v>-15.498974709501045</v>
      </c>
    </row>
    <row r="6" spans="1:18">
      <c r="A6" s="587" t="s">
        <v>104</v>
      </c>
      <c r="B6" s="588">
        <v>17939.370999999999</v>
      </c>
      <c r="C6" s="588">
        <v>16841.96</v>
      </c>
      <c r="D6" s="698">
        <v>6.5159340124308578</v>
      </c>
      <c r="E6" s="699">
        <v>14.045612852488484</v>
      </c>
      <c r="F6" s="639">
        <v>12.973722184248498</v>
      </c>
      <c r="G6" s="700">
        <v>8.2620134223421022</v>
      </c>
      <c r="H6" s="644">
        <v>-8.5174886579833178</v>
      </c>
    </row>
    <row r="7" spans="1:18">
      <c r="A7" s="587" t="s">
        <v>105</v>
      </c>
      <c r="B7" s="588">
        <v>24072.030999999999</v>
      </c>
      <c r="C7" s="588">
        <v>23888.269</v>
      </c>
      <c r="D7" s="698">
        <v>0.76925624037471618</v>
      </c>
      <c r="E7" s="699">
        <v>13.55578024941018</v>
      </c>
      <c r="F7" s="639">
        <v>7.7371458950406318</v>
      </c>
      <c r="G7" s="700">
        <v>75.203885687346101</v>
      </c>
      <c r="H7" s="644">
        <v>48.049079754601223</v>
      </c>
    </row>
    <row r="8" spans="1:18" ht="16" thickBot="1">
      <c r="A8" s="701" t="s">
        <v>106</v>
      </c>
      <c r="B8" s="589">
        <v>20491.990000000002</v>
      </c>
      <c r="C8" s="589">
        <v>20401.759999999998</v>
      </c>
      <c r="D8" s="702">
        <v>0.44226576530653827</v>
      </c>
      <c r="E8" s="703">
        <v>72.398606898101335</v>
      </c>
      <c r="F8" s="647">
        <v>79.289131920710858</v>
      </c>
      <c r="G8" s="704">
        <v>-8.6903776793773559</v>
      </c>
      <c r="H8" s="652">
        <v>-22.842432950191579</v>
      </c>
    </row>
    <row r="9" spans="1:18">
      <c r="A9" s="590" t="s">
        <v>217</v>
      </c>
      <c r="B9" s="591">
        <v>17391.48644525087</v>
      </c>
      <c r="C9" s="591">
        <v>17730.234451683729</v>
      </c>
      <c r="D9" s="705">
        <v>-1.910566988586496</v>
      </c>
      <c r="E9" s="706">
        <v>100</v>
      </c>
      <c r="F9" s="707">
        <v>100</v>
      </c>
      <c r="G9" s="708" t="s">
        <v>72</v>
      </c>
      <c r="H9" s="709">
        <v>-2.9130179478669418</v>
      </c>
    </row>
    <row r="10" spans="1:18">
      <c r="A10" s="587" t="s">
        <v>104</v>
      </c>
      <c r="B10" s="588" t="s">
        <v>510</v>
      </c>
      <c r="C10" s="588" t="s">
        <v>510</v>
      </c>
      <c r="D10" s="698" t="s">
        <v>72</v>
      </c>
      <c r="E10" s="699">
        <v>1.4541916482591777</v>
      </c>
      <c r="F10" s="639">
        <v>0.25019786055298832</v>
      </c>
      <c r="G10" s="700" t="s">
        <v>72</v>
      </c>
      <c r="H10" s="644" t="s">
        <v>72</v>
      </c>
    </row>
    <row r="11" spans="1:18">
      <c r="A11" s="587" t="s">
        <v>105</v>
      </c>
      <c r="B11" s="588" t="s">
        <v>510</v>
      </c>
      <c r="C11" s="588" t="s">
        <v>510</v>
      </c>
      <c r="D11" s="698" t="s">
        <v>72</v>
      </c>
      <c r="E11" s="699">
        <v>0.22351951193857159</v>
      </c>
      <c r="F11" s="639">
        <v>0.16594756057085963</v>
      </c>
      <c r="G11" s="700" t="s">
        <v>72</v>
      </c>
      <c r="H11" s="644" t="s">
        <v>72</v>
      </c>
    </row>
    <row r="12" spans="1:18" ht="16" thickBot="1">
      <c r="A12" s="710" t="s">
        <v>106</v>
      </c>
      <c r="B12" s="588">
        <v>17432.740000000002</v>
      </c>
      <c r="C12" s="588">
        <v>17722.373</v>
      </c>
      <c r="D12" s="698">
        <v>-1.6342788857902832</v>
      </c>
      <c r="E12" s="699">
        <v>98.322288839802255</v>
      </c>
      <c r="F12" s="639">
        <v>99.583854578876156</v>
      </c>
      <c r="G12" s="700">
        <v>-1.2668376258469376</v>
      </c>
      <c r="H12" s="644">
        <v>-4.1429523663026258</v>
      </c>
      <c r="P12" s="320"/>
      <c r="Q12" s="320"/>
      <c r="R12" s="320"/>
    </row>
    <row r="13" spans="1:18" ht="18.5">
      <c r="A13" s="687" t="s">
        <v>107</v>
      </c>
      <c r="B13" s="711"/>
      <c r="C13" s="711"/>
      <c r="D13" s="712"/>
      <c r="E13" s="713"/>
      <c r="F13" s="713"/>
      <c r="G13" s="714"/>
      <c r="H13" s="715"/>
      <c r="J13" s="790"/>
      <c r="K13" s="790"/>
      <c r="L13" s="790"/>
      <c r="M13" s="790"/>
      <c r="N13" s="790"/>
      <c r="P13" s="320"/>
      <c r="Q13" s="320"/>
      <c r="R13" s="320"/>
    </row>
    <row r="14" spans="1:18">
      <c r="A14" s="593" t="s">
        <v>216</v>
      </c>
      <c r="B14" s="592">
        <v>19776.774645816604</v>
      </c>
      <c r="C14" s="592">
        <v>19842.226434521555</v>
      </c>
      <c r="D14" s="693">
        <v>-0.32986111171011678</v>
      </c>
      <c r="E14" s="694">
        <v>100</v>
      </c>
      <c r="F14" s="695">
        <v>100</v>
      </c>
      <c r="G14" s="696" t="s">
        <v>72</v>
      </c>
      <c r="H14" s="697">
        <v>-21.286815826064966</v>
      </c>
      <c r="P14" s="320"/>
      <c r="Q14" s="320"/>
      <c r="R14" s="320"/>
    </row>
    <row r="15" spans="1:18">
      <c r="A15" s="587" t="s">
        <v>104</v>
      </c>
      <c r="B15" s="588">
        <v>17781.754000000001</v>
      </c>
      <c r="C15" s="588">
        <v>17173.257000000001</v>
      </c>
      <c r="D15" s="698">
        <v>3.5432824419968756</v>
      </c>
      <c r="E15" s="699">
        <v>7.2346234141641235</v>
      </c>
      <c r="F15" s="639">
        <v>7.7423840222475029</v>
      </c>
      <c r="G15" s="700">
        <v>-6.5581945641593711</v>
      </c>
      <c r="H15" s="644">
        <v>-26.448979591836736</v>
      </c>
    </row>
    <row r="16" spans="1:18">
      <c r="A16" s="587" t="s">
        <v>105</v>
      </c>
      <c r="B16" s="588" t="s">
        <v>510</v>
      </c>
      <c r="C16" s="588" t="s">
        <v>510</v>
      </c>
      <c r="D16" s="698" t="s">
        <v>72</v>
      </c>
      <c r="E16" s="699">
        <v>1.8467962100529947</v>
      </c>
      <c r="F16" s="639">
        <v>3.1032739223865504</v>
      </c>
      <c r="G16" s="700" t="s">
        <v>72</v>
      </c>
      <c r="H16" s="644" t="s">
        <v>72</v>
      </c>
    </row>
    <row r="17" spans="1:13" ht="16" thickBot="1">
      <c r="A17" s="701" t="s">
        <v>106</v>
      </c>
      <c r="B17" s="589">
        <v>19859.895</v>
      </c>
      <c r="C17" s="589">
        <v>19946.687000000002</v>
      </c>
      <c r="D17" s="702">
        <v>-0.4351198773009336</v>
      </c>
      <c r="E17" s="703">
        <v>90.918580375782881</v>
      </c>
      <c r="F17" s="647">
        <v>89.154342055365944</v>
      </c>
      <c r="G17" s="704">
        <v>1.978858549952982</v>
      </c>
      <c r="H17" s="652">
        <v>-19.729193251098824</v>
      </c>
    </row>
    <row r="18" spans="1:13">
      <c r="A18" s="590" t="s">
        <v>217</v>
      </c>
      <c r="B18" s="591">
        <v>15540.689</v>
      </c>
      <c r="C18" s="591">
        <v>15458.945</v>
      </c>
      <c r="D18" s="705">
        <v>0.52878123313072523</v>
      </c>
      <c r="E18" s="706">
        <v>100</v>
      </c>
      <c r="F18" s="707">
        <v>100</v>
      </c>
      <c r="G18" s="708" t="s">
        <v>72</v>
      </c>
      <c r="H18" s="709">
        <v>-13.579194201662748</v>
      </c>
    </row>
    <row r="19" spans="1:13">
      <c r="A19" s="587" t="s">
        <v>104</v>
      </c>
      <c r="B19" s="588" t="s">
        <v>72</v>
      </c>
      <c r="C19" s="588" t="s">
        <v>72</v>
      </c>
      <c r="D19" s="698" t="s">
        <v>72</v>
      </c>
      <c r="E19" s="699">
        <v>0</v>
      </c>
      <c r="F19" s="639">
        <v>0</v>
      </c>
      <c r="G19" s="700" t="s">
        <v>72</v>
      </c>
      <c r="H19" s="644" t="s">
        <v>72</v>
      </c>
    </row>
    <row r="20" spans="1:13">
      <c r="A20" s="587" t="s">
        <v>105</v>
      </c>
      <c r="B20" s="588" t="s">
        <v>72</v>
      </c>
      <c r="C20" s="588" t="s">
        <v>72</v>
      </c>
      <c r="D20" s="698" t="s">
        <v>72</v>
      </c>
      <c r="E20" s="699">
        <v>0</v>
      </c>
      <c r="F20" s="639">
        <v>0</v>
      </c>
      <c r="G20" s="700" t="s">
        <v>72</v>
      </c>
      <c r="H20" s="644" t="s">
        <v>72</v>
      </c>
    </row>
    <row r="21" spans="1:13" ht="16" thickBot="1">
      <c r="A21" s="710" t="s">
        <v>106</v>
      </c>
      <c r="B21" s="588">
        <v>15540.689</v>
      </c>
      <c r="C21" s="588">
        <v>15458.945</v>
      </c>
      <c r="D21" s="698">
        <v>0.52878123313072523</v>
      </c>
      <c r="E21" s="699">
        <v>100</v>
      </c>
      <c r="F21" s="639">
        <v>100</v>
      </c>
      <c r="G21" s="700">
        <v>0</v>
      </c>
      <c r="H21" s="644">
        <v>-13.579194201662748</v>
      </c>
    </row>
    <row r="22" spans="1:13">
      <c r="A22" s="687" t="s">
        <v>108</v>
      </c>
      <c r="B22" s="711"/>
      <c r="C22" s="711"/>
      <c r="D22" s="712"/>
      <c r="E22" s="713"/>
      <c r="F22" s="713"/>
      <c r="G22" s="714"/>
      <c r="H22" s="715"/>
    </row>
    <row r="23" spans="1:13">
      <c r="A23" s="593" t="s">
        <v>216</v>
      </c>
      <c r="B23" s="592">
        <v>20894.153760079389</v>
      </c>
      <c r="C23" s="716">
        <v>19992.19203501317</v>
      </c>
      <c r="D23" s="693">
        <v>4.5115699343352436</v>
      </c>
      <c r="E23" s="694">
        <v>100</v>
      </c>
      <c r="F23" s="695">
        <v>100</v>
      </c>
      <c r="G23" s="696" t="s">
        <v>72</v>
      </c>
      <c r="H23" s="697">
        <v>-25.065862156879408</v>
      </c>
    </row>
    <row r="24" spans="1:13">
      <c r="A24" s="587" t="s">
        <v>104</v>
      </c>
      <c r="B24" s="588">
        <v>17965.916000000001</v>
      </c>
      <c r="C24" s="588">
        <v>16769.592000000001</v>
      </c>
      <c r="D24" s="698">
        <v>7.1338885287131646</v>
      </c>
      <c r="E24" s="699">
        <v>30.337397221434649</v>
      </c>
      <c r="F24" s="639">
        <v>23.829353276111156</v>
      </c>
      <c r="G24" s="700">
        <v>27.311038910350057</v>
      </c>
      <c r="H24" s="644">
        <v>-4.6005706134094124</v>
      </c>
    </row>
    <row r="25" spans="1:13">
      <c r="A25" s="587" t="s">
        <v>105</v>
      </c>
      <c r="B25" s="588">
        <v>24094.703000000001</v>
      </c>
      <c r="C25" s="588">
        <v>23975.225999999999</v>
      </c>
      <c r="D25" s="698">
        <v>0.49833523988471512</v>
      </c>
      <c r="E25" s="699">
        <v>32.906152537567337</v>
      </c>
      <c r="F25" s="639">
        <v>13.367893260814142</v>
      </c>
      <c r="G25" s="700">
        <v>146.15810356615054</v>
      </c>
      <c r="H25" s="644">
        <v>84.456452638270818</v>
      </c>
    </row>
    <row r="26" spans="1:13" ht="16" thickBot="1">
      <c r="A26" s="701" t="s">
        <v>106</v>
      </c>
      <c r="B26" s="589">
        <v>20445.724999999999</v>
      </c>
      <c r="C26" s="589">
        <v>20367.138999999999</v>
      </c>
      <c r="D26" s="702">
        <v>0.38584702544623145</v>
      </c>
      <c r="E26" s="703">
        <v>36.756450240998014</v>
      </c>
      <c r="F26" s="647">
        <v>62.802753463074701</v>
      </c>
      <c r="G26" s="704">
        <v>-41.473186740754585</v>
      </c>
      <c r="H26" s="652">
        <v>-56.143437077131267</v>
      </c>
      <c r="K26" s="320"/>
      <c r="L26" s="320"/>
      <c r="M26" s="320"/>
    </row>
    <row r="27" spans="1:13">
      <c r="A27" s="590" t="s">
        <v>217</v>
      </c>
      <c r="B27" s="591">
        <v>16122.752445064974</v>
      </c>
      <c r="C27" s="591">
        <v>16577.939185539162</v>
      </c>
      <c r="D27" s="705">
        <v>-2.7457377867041797</v>
      </c>
      <c r="E27" s="706">
        <v>100</v>
      </c>
      <c r="F27" s="707">
        <v>100</v>
      </c>
      <c r="G27" s="708" t="s">
        <v>72</v>
      </c>
      <c r="H27" s="709">
        <v>93.45522543112402</v>
      </c>
      <c r="J27" s="1244"/>
      <c r="K27" s="1244"/>
      <c r="L27" s="1244"/>
      <c r="M27" s="1244"/>
    </row>
    <row r="28" spans="1:13">
      <c r="A28" s="587" t="s">
        <v>104</v>
      </c>
      <c r="B28" s="588" t="s">
        <v>510</v>
      </c>
      <c r="C28" s="588" t="s">
        <v>510</v>
      </c>
      <c r="D28" s="698" t="s">
        <v>72</v>
      </c>
      <c r="E28" s="699">
        <v>0.88067876704972603</v>
      </c>
      <c r="F28" s="639">
        <v>2.0361520880947435</v>
      </c>
      <c r="G28" s="700" t="s">
        <v>72</v>
      </c>
      <c r="H28" s="644" t="s">
        <v>72</v>
      </c>
    </row>
    <row r="29" spans="1:13">
      <c r="A29" s="587" t="s">
        <v>105</v>
      </c>
      <c r="B29" s="588" t="s">
        <v>510</v>
      </c>
      <c r="C29" s="588" t="s">
        <v>510</v>
      </c>
      <c r="D29" s="698" t="s">
        <v>72</v>
      </c>
      <c r="E29" s="699">
        <v>0.91289872194178934</v>
      </c>
      <c r="F29" s="639">
        <v>1.3505090380220237</v>
      </c>
      <c r="G29" s="700" t="s">
        <v>72</v>
      </c>
      <c r="H29" s="644" t="s">
        <v>72</v>
      </c>
    </row>
    <row r="30" spans="1:13" ht="16" thickBot="1">
      <c r="A30" s="710" t="s">
        <v>106</v>
      </c>
      <c r="B30" s="588">
        <v>16031.763999999999</v>
      </c>
      <c r="C30" s="588">
        <v>16471.601999999999</v>
      </c>
      <c r="D30" s="698">
        <v>-2.6702806442263465</v>
      </c>
      <c r="E30" s="699">
        <v>98.206422511008483</v>
      </c>
      <c r="F30" s="639">
        <v>96.613338873883222</v>
      </c>
      <c r="G30" s="700">
        <v>1.6489272140825553</v>
      </c>
      <c r="H30" s="644">
        <v>96.645161290322577</v>
      </c>
    </row>
    <row r="31" spans="1:13">
      <c r="A31" s="687" t="s">
        <v>109</v>
      </c>
      <c r="B31" s="711"/>
      <c r="C31" s="711"/>
      <c r="D31" s="712"/>
      <c r="E31" s="713"/>
      <c r="F31" s="713"/>
      <c r="G31" s="714"/>
      <c r="H31" s="715"/>
    </row>
    <row r="32" spans="1:13">
      <c r="A32" s="593" t="s">
        <v>216</v>
      </c>
      <c r="B32" s="592" t="s">
        <v>510</v>
      </c>
      <c r="C32" s="592">
        <v>21030.902143930289</v>
      </c>
      <c r="D32" s="920" t="s">
        <v>72</v>
      </c>
      <c r="E32" s="694">
        <v>100</v>
      </c>
      <c r="F32" s="695">
        <v>100</v>
      </c>
      <c r="G32" s="696" t="s">
        <v>72</v>
      </c>
      <c r="H32" s="922" t="s">
        <v>72</v>
      </c>
    </row>
    <row r="33" spans="1:8">
      <c r="A33" s="587" t="s">
        <v>104</v>
      </c>
      <c r="B33" s="588" t="s">
        <v>72</v>
      </c>
      <c r="C33" s="588" t="s">
        <v>72</v>
      </c>
      <c r="D33" s="698" t="s">
        <v>72</v>
      </c>
      <c r="E33" s="699">
        <v>0</v>
      </c>
      <c r="F33" s="639">
        <v>0</v>
      </c>
      <c r="G33" s="700" t="s">
        <v>72</v>
      </c>
      <c r="H33" s="644" t="s">
        <v>72</v>
      </c>
    </row>
    <row r="34" spans="1:8">
      <c r="A34" s="587" t="s">
        <v>105</v>
      </c>
      <c r="B34" s="588" t="s">
        <v>72</v>
      </c>
      <c r="C34" s="588" t="s">
        <v>510</v>
      </c>
      <c r="D34" s="698" t="s">
        <v>72</v>
      </c>
      <c r="E34" s="699">
        <v>0</v>
      </c>
      <c r="F34" s="639">
        <v>3.2902644230769234</v>
      </c>
      <c r="G34" s="700" t="s">
        <v>72</v>
      </c>
      <c r="H34" s="644" t="s">
        <v>72</v>
      </c>
    </row>
    <row r="35" spans="1:8" ht="16" thickBot="1">
      <c r="A35" s="701" t="s">
        <v>106</v>
      </c>
      <c r="B35" s="589" t="s">
        <v>510</v>
      </c>
      <c r="C35" s="589">
        <v>20940.13</v>
      </c>
      <c r="D35" s="702" t="s">
        <v>72</v>
      </c>
      <c r="E35" s="703">
        <v>100</v>
      </c>
      <c r="F35" s="647">
        <v>96.70973557692308</v>
      </c>
      <c r="G35" s="704" t="s">
        <v>72</v>
      </c>
      <c r="H35" s="923" t="s">
        <v>72</v>
      </c>
    </row>
    <row r="36" spans="1:8">
      <c r="A36" s="590" t="s">
        <v>217</v>
      </c>
      <c r="B36" s="591">
        <v>19464.73159770462</v>
      </c>
      <c r="C36" s="591">
        <v>19579.560000000001</v>
      </c>
      <c r="D36" s="921">
        <v>-0.58647080064813117</v>
      </c>
      <c r="E36" s="706">
        <v>100</v>
      </c>
      <c r="F36" s="707">
        <v>100</v>
      </c>
      <c r="G36" s="708" t="s">
        <v>72</v>
      </c>
      <c r="H36" s="709">
        <v>-18.379924074347976</v>
      </c>
    </row>
    <row r="37" spans="1:8">
      <c r="A37" s="587" t="s">
        <v>104</v>
      </c>
      <c r="B37" s="588" t="s">
        <v>510</v>
      </c>
      <c r="C37" s="588" t="s">
        <v>72</v>
      </c>
      <c r="D37" s="788" t="s">
        <v>72</v>
      </c>
      <c r="E37" s="699">
        <v>2.8450619148293566</v>
      </c>
      <c r="F37" s="639">
        <v>0</v>
      </c>
      <c r="G37" s="700" t="s">
        <v>72</v>
      </c>
      <c r="H37" s="644" t="s">
        <v>72</v>
      </c>
    </row>
    <row r="38" spans="1:8">
      <c r="A38" s="587" t="s">
        <v>105</v>
      </c>
      <c r="B38" s="588" t="s">
        <v>72</v>
      </c>
      <c r="C38" s="588" t="s">
        <v>72</v>
      </c>
      <c r="D38" s="698" t="s">
        <v>72</v>
      </c>
      <c r="E38" s="699">
        <v>0</v>
      </c>
      <c r="F38" s="639">
        <v>0</v>
      </c>
      <c r="G38" s="700" t="s">
        <v>72</v>
      </c>
      <c r="H38" s="644" t="s">
        <v>72</v>
      </c>
    </row>
    <row r="39" spans="1:8" ht="16" thickBot="1">
      <c r="A39" s="701" t="s">
        <v>106</v>
      </c>
      <c r="B39" s="589">
        <v>19659.900000000001</v>
      </c>
      <c r="C39" s="589">
        <v>19579.560000000001</v>
      </c>
      <c r="D39" s="702">
        <v>0.41032587044857055</v>
      </c>
      <c r="E39" s="703">
        <v>97.154938085170642</v>
      </c>
      <c r="F39" s="647">
        <v>100</v>
      </c>
      <c r="G39" s="704">
        <v>-2.8450619148293583</v>
      </c>
      <c r="H39" s="652">
        <v>-20.702065769363507</v>
      </c>
    </row>
    <row r="40" spans="1:8" ht="14.25" customHeight="1">
      <c r="A40" s="460" t="s">
        <v>512</v>
      </c>
      <c r="B40" s="455"/>
      <c r="C40" s="460"/>
      <c r="D40" s="455"/>
      <c r="E40" s="460"/>
      <c r="F40" s="460"/>
      <c r="G40" s="460"/>
      <c r="H40" s="460"/>
    </row>
    <row r="41" spans="1:8" ht="5.25" customHeight="1">
      <c r="A41" s="1249"/>
      <c r="B41" s="1249"/>
      <c r="C41" s="1249"/>
      <c r="D41" s="1249"/>
    </row>
    <row r="42" spans="1:8">
      <c r="A42" s="484" t="s">
        <v>41</v>
      </c>
    </row>
    <row r="43" spans="1:8">
      <c r="A43" s="485" t="s">
        <v>70</v>
      </c>
      <c r="B43" s="1250" t="s">
        <v>42</v>
      </c>
      <c r="C43" s="1251"/>
      <c r="D43" s="1251"/>
      <c r="E43" s="1251"/>
      <c r="F43" s="1251"/>
      <c r="G43" s="1251"/>
      <c r="H43" s="1252"/>
    </row>
    <row r="44" spans="1:8">
      <c r="A44" s="485" t="s">
        <v>43</v>
      </c>
      <c r="B44" s="1250" t="s">
        <v>44</v>
      </c>
      <c r="C44" s="1251"/>
      <c r="D44" s="1251"/>
      <c r="E44" s="1251"/>
      <c r="F44" s="1251"/>
      <c r="G44" s="1251"/>
      <c r="H44" s="1252"/>
    </row>
    <row r="45" spans="1:8">
      <c r="A45" s="485" t="s">
        <v>45</v>
      </c>
      <c r="B45" s="1250" t="s">
        <v>46</v>
      </c>
      <c r="C45" s="1251"/>
      <c r="D45" s="1251"/>
      <c r="E45" s="1251"/>
      <c r="F45" s="1251"/>
      <c r="G45" s="1251"/>
      <c r="H45" s="1252"/>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L11" sqref="L11"/>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533</v>
      </c>
      <c r="B2" s="360"/>
      <c r="C2" s="360"/>
      <c r="D2" s="360"/>
      <c r="E2" s="360"/>
      <c r="F2" s="361"/>
      <c r="G2" s="361"/>
      <c r="H2" s="367"/>
      <c r="I2" s="362"/>
    </row>
    <row r="3" spans="1:14" ht="18" customHeight="1">
      <c r="A3"/>
      <c r="B3"/>
      <c r="C3"/>
      <c r="D3"/>
      <c r="E3"/>
      <c r="G3"/>
      <c r="H3"/>
    </row>
    <row r="4" spans="1:14" ht="18" customHeight="1" thickBot="1">
      <c r="A4" s="486"/>
      <c r="B4" s="486"/>
      <c r="C4"/>
      <c r="D4"/>
      <c r="E4"/>
      <c r="F4"/>
      <c r="G4"/>
      <c r="H4"/>
    </row>
    <row r="5" spans="1:14" s="233" customFormat="1" ht="18" customHeight="1">
      <c r="A5" s="1253" t="s">
        <v>110</v>
      </c>
      <c r="B5" s="717" t="s">
        <v>390</v>
      </c>
      <c r="C5" s="718"/>
      <c r="D5" s="718"/>
      <c r="E5" s="719" t="s">
        <v>219</v>
      </c>
      <c r="F5" s="720"/>
      <c r="G5" s="721"/>
      <c r="H5" s="232"/>
    </row>
    <row r="6" spans="1:14" s="233" customFormat="1" ht="30" customHeight="1" thickBot="1">
      <c r="A6" s="1254"/>
      <c r="B6" s="722" t="s">
        <v>111</v>
      </c>
      <c r="C6" s="723" t="s">
        <v>112</v>
      </c>
      <c r="D6" s="724" t="s">
        <v>389</v>
      </c>
      <c r="E6" s="725" t="s">
        <v>111</v>
      </c>
      <c r="F6" s="725" t="s">
        <v>112</v>
      </c>
      <c r="G6" s="726" t="s">
        <v>389</v>
      </c>
      <c r="H6" s="232"/>
    </row>
    <row r="7" spans="1:14" s="235" customFormat="1" ht="25" customHeight="1" thickBot="1">
      <c r="A7" s="727" t="s">
        <v>113</v>
      </c>
      <c r="B7" s="931">
        <v>41081.654000000002</v>
      </c>
      <c r="C7" s="931">
        <v>34021.472000000002</v>
      </c>
      <c r="D7" s="932">
        <v>24582.012999999999</v>
      </c>
      <c r="E7" s="979">
        <v>4.2193699984707642</v>
      </c>
      <c r="F7" s="933">
        <v>-0.55763357985417272</v>
      </c>
      <c r="G7" s="934">
        <v>5.5607856875418697</v>
      </c>
      <c r="H7" s="790"/>
      <c r="I7" s="790"/>
      <c r="J7" s="790"/>
      <c r="K7" s="790"/>
      <c r="L7" s="790"/>
      <c r="M7" s="790"/>
      <c r="N7" s="359"/>
    </row>
    <row r="8" spans="1:14" s="235" customFormat="1" ht="25" customHeight="1">
      <c r="A8" s="728" t="s">
        <v>231</v>
      </c>
      <c r="B8" s="935">
        <v>39025.587</v>
      </c>
      <c r="C8" s="935">
        <v>34202.686000000002</v>
      </c>
      <c r="D8" s="936" t="s">
        <v>510</v>
      </c>
      <c r="E8" s="937">
        <v>2.1501945706175492</v>
      </c>
      <c r="F8" s="937">
        <v>3.2036576607625973</v>
      </c>
      <c r="G8" s="938" t="s">
        <v>72</v>
      </c>
      <c r="H8" s="234"/>
    </row>
    <row r="9" spans="1:14" s="235" customFormat="1" ht="25" customHeight="1">
      <c r="A9" s="729" t="s">
        <v>229</v>
      </c>
      <c r="B9" s="939">
        <v>42369.430999999997</v>
      </c>
      <c r="C9" s="939">
        <v>33720.235999999997</v>
      </c>
      <c r="D9" s="939" t="s">
        <v>510</v>
      </c>
      <c r="E9" s="940">
        <v>5.080850098380993</v>
      </c>
      <c r="F9" s="940">
        <v>-2.1248766954780041</v>
      </c>
      <c r="G9" s="980" t="s">
        <v>72</v>
      </c>
      <c r="H9" s="234"/>
    </row>
    <row r="10" spans="1:14" s="235" customFormat="1" ht="25" customHeight="1" thickBot="1">
      <c r="A10" s="730" t="s">
        <v>232</v>
      </c>
      <c r="B10" s="941" t="s">
        <v>510</v>
      </c>
      <c r="C10" s="942" t="s">
        <v>510</v>
      </c>
      <c r="D10" s="943" t="s">
        <v>72</v>
      </c>
      <c r="E10" s="972" t="s">
        <v>72</v>
      </c>
      <c r="F10" s="972" t="s">
        <v>72</v>
      </c>
      <c r="G10" s="973" t="s">
        <v>72</v>
      </c>
      <c r="H10" s="234"/>
    </row>
    <row r="11" spans="1:14" ht="14">
      <c r="A11" s="463" t="s">
        <v>512</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G11" sqref="G11"/>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255" t="s">
        <v>534</v>
      </c>
      <c r="B2" s="1255"/>
      <c r="C2" s="1255"/>
      <c r="D2" s="1255"/>
      <c r="E2" s="1255"/>
      <c r="F2" s="1255"/>
      <c r="G2" s="1255"/>
      <c r="H2" s="1255"/>
    </row>
    <row r="3" spans="1:14" ht="4.5" customHeight="1" thickBot="1"/>
    <row r="4" spans="1:14" ht="45.75" customHeight="1">
      <c r="A4" s="456" t="s">
        <v>98</v>
      </c>
      <c r="B4" s="457" t="s">
        <v>5</v>
      </c>
      <c r="C4" s="457"/>
      <c r="D4" s="1256" t="s">
        <v>99</v>
      </c>
    </row>
    <row r="5" spans="1:14" ht="16.5" customHeight="1" thickBot="1">
      <c r="A5" s="458"/>
      <c r="B5" s="783">
        <v>45445</v>
      </c>
      <c r="C5" s="684">
        <v>45438</v>
      </c>
      <c r="D5" s="1257"/>
    </row>
    <row r="6" spans="1:14" ht="15" thickBot="1">
      <c r="A6" s="459"/>
      <c r="C6" s="731"/>
      <c r="D6" s="732"/>
      <c r="J6"/>
      <c r="K6"/>
      <c r="L6"/>
      <c r="M6"/>
      <c r="N6"/>
    </row>
    <row r="7" spans="1:14" ht="15" thickBot="1">
      <c r="A7" s="779" t="s">
        <v>216</v>
      </c>
      <c r="B7" s="780">
        <v>20410.62</v>
      </c>
      <c r="C7" s="781">
        <v>20103.28</v>
      </c>
      <c r="D7" s="768">
        <v>1.5288052496905986</v>
      </c>
      <c r="J7"/>
      <c r="K7"/>
      <c r="L7"/>
      <c r="M7"/>
      <c r="N7"/>
    </row>
    <row r="8" spans="1:14">
      <c r="A8" s="586" t="s">
        <v>104</v>
      </c>
      <c r="B8" s="769">
        <v>18325.580000000002</v>
      </c>
      <c r="C8" s="770">
        <v>17910.573</v>
      </c>
      <c r="D8" s="786">
        <v>2.3171062143014711</v>
      </c>
      <c r="J8"/>
      <c r="K8"/>
      <c r="L8"/>
      <c r="M8"/>
      <c r="N8"/>
    </row>
    <row r="9" spans="1:14" ht="15" customHeight="1">
      <c r="A9" s="587" t="s">
        <v>105</v>
      </c>
      <c r="B9" s="771">
        <v>24173.447</v>
      </c>
      <c r="C9" s="772">
        <v>23863.7</v>
      </c>
      <c r="D9" s="773">
        <v>1.2979839672808464</v>
      </c>
      <c r="F9" s="790"/>
      <c r="G9" s="790"/>
      <c r="H9" s="790"/>
      <c r="I9" s="790"/>
      <c r="J9" s="790"/>
      <c r="K9" s="359"/>
      <c r="L9"/>
      <c r="M9"/>
      <c r="N9"/>
    </row>
    <row r="10" spans="1:14" ht="15" thickBot="1">
      <c r="A10" s="733" t="s">
        <v>106</v>
      </c>
      <c r="B10" s="774">
        <v>19861.421999999999</v>
      </c>
      <c r="C10" s="775">
        <v>20544.258999999998</v>
      </c>
      <c r="D10" s="776">
        <v>-3.3237363294533995</v>
      </c>
      <c r="J10"/>
      <c r="K10"/>
      <c r="L10"/>
      <c r="M10"/>
      <c r="N10"/>
    </row>
    <row r="11" spans="1:14" ht="15" thickBot="1">
      <c r="A11" s="779" t="s">
        <v>217</v>
      </c>
      <c r="B11" s="780">
        <v>17590</v>
      </c>
      <c r="C11" s="781">
        <v>17648.32</v>
      </c>
      <c r="D11" s="768">
        <v>-0.33045638338379923</v>
      </c>
      <c r="J11"/>
      <c r="K11"/>
      <c r="L11"/>
      <c r="M11"/>
      <c r="N11"/>
    </row>
    <row r="12" spans="1:14" ht="13.5" customHeight="1">
      <c r="A12" s="586" t="s">
        <v>104</v>
      </c>
      <c r="B12" s="777">
        <v>13870.35</v>
      </c>
      <c r="C12" s="778">
        <v>13852.8</v>
      </c>
      <c r="D12" s="786">
        <v>0.12668918918919705</v>
      </c>
      <c r="J12"/>
      <c r="K12"/>
      <c r="L12"/>
      <c r="M12"/>
      <c r="N12"/>
    </row>
    <row r="13" spans="1:14" ht="14.25" customHeight="1">
      <c r="A13" s="587" t="s">
        <v>105</v>
      </c>
      <c r="B13" s="771" t="s">
        <v>510</v>
      </c>
      <c r="C13" s="772" t="s">
        <v>510</v>
      </c>
      <c r="D13" s="787" t="s">
        <v>72</v>
      </c>
      <c r="F13" s="480"/>
      <c r="J13"/>
      <c r="K13"/>
      <c r="L13"/>
      <c r="M13"/>
      <c r="N13"/>
    </row>
    <row r="14" spans="1:14" ht="16.5" customHeight="1" thickBot="1">
      <c r="A14" s="701" t="s">
        <v>106</v>
      </c>
      <c r="B14" s="1208" t="s">
        <v>510</v>
      </c>
      <c r="C14" s="1209" t="s">
        <v>510</v>
      </c>
      <c r="D14" s="1210" t="s">
        <v>72</v>
      </c>
      <c r="G14"/>
      <c r="H14"/>
      <c r="I14"/>
      <c r="J14"/>
      <c r="K14"/>
      <c r="L14"/>
      <c r="M14"/>
      <c r="N14"/>
    </row>
    <row r="15" spans="1:14">
      <c r="A15" s="460" t="s">
        <v>512</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G13" sqref="G13"/>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82" t="s">
        <v>535</v>
      </c>
      <c r="B2" s="356"/>
      <c r="C2" s="356"/>
      <c r="D2" s="356"/>
      <c r="E2" s="356"/>
      <c r="F2" s="367"/>
      <c r="G2" s="367"/>
      <c r="H2" s="367"/>
    </row>
    <row r="3" spans="1:14" ht="18" customHeight="1" thickBot="1">
      <c r="A3"/>
      <c r="B3"/>
      <c r="C3"/>
      <c r="D3"/>
      <c r="E3"/>
      <c r="G3"/>
      <c r="H3"/>
    </row>
    <row r="4" spans="1:14" s="233" customFormat="1" ht="18" customHeight="1" thickBot="1">
      <c r="A4" s="1258" t="s">
        <v>392</v>
      </c>
      <c r="B4" s="734" t="s">
        <v>390</v>
      </c>
      <c r="C4" s="735"/>
      <c r="D4" s="736"/>
      <c r="E4" s="737" t="s">
        <v>219</v>
      </c>
      <c r="F4" s="738"/>
      <c r="G4" s="683"/>
      <c r="H4" s="232"/>
    </row>
    <row r="5" spans="1:14" s="233" customFormat="1" ht="30" customHeight="1" thickBot="1">
      <c r="A5" s="1259"/>
      <c r="B5" s="739" t="s">
        <v>111</v>
      </c>
      <c r="C5" s="740" t="s">
        <v>112</v>
      </c>
      <c r="D5" s="741" t="s">
        <v>389</v>
      </c>
      <c r="E5" s="742" t="s">
        <v>111</v>
      </c>
      <c r="F5" s="743" t="s">
        <v>112</v>
      </c>
      <c r="G5" s="744" t="s">
        <v>389</v>
      </c>
      <c r="H5" s="232"/>
      <c r="I5" s="790"/>
      <c r="J5" s="790"/>
      <c r="K5" s="790"/>
      <c r="L5" s="790"/>
      <c r="M5" s="790"/>
      <c r="N5" s="359"/>
    </row>
    <row r="6" spans="1:14" s="235" customFormat="1" ht="25" customHeight="1" thickBot="1">
      <c r="A6" s="358"/>
      <c r="B6" s="757">
        <v>41672.629999999997</v>
      </c>
      <c r="C6" s="758">
        <v>31166.81</v>
      </c>
      <c r="D6" s="759" t="s">
        <v>72</v>
      </c>
      <c r="E6" s="760">
        <v>-1.7323444777275205</v>
      </c>
      <c r="F6" s="761">
        <v>-2.2195025076660513</v>
      </c>
      <c r="G6" s="762" t="s">
        <v>72</v>
      </c>
      <c r="H6" s="234"/>
    </row>
    <row r="7" spans="1:14" customFormat="1" ht="15.75" customHeight="1">
      <c r="A7" s="460" t="s">
        <v>512</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A3" sqref="A3:G7"/>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264" t="s">
        <v>391</v>
      </c>
      <c r="B1" s="1264"/>
      <c r="C1" s="1264"/>
      <c r="D1" s="1264"/>
      <c r="E1" s="1264"/>
      <c r="F1" s="1264"/>
      <c r="G1" s="58"/>
      <c r="H1" s="58"/>
    </row>
    <row r="2" spans="1:13" ht="18.75" customHeight="1" thickBot="1">
      <c r="A2" s="371"/>
      <c r="B2" s="370"/>
      <c r="C2" s="370"/>
      <c r="D2" s="370"/>
      <c r="E2" s="370"/>
      <c r="F2" s="370"/>
    </row>
    <row r="3" spans="1:13" ht="27" customHeight="1">
      <c r="A3" s="1260" t="s">
        <v>53</v>
      </c>
      <c r="B3" s="1260" t="s">
        <v>89</v>
      </c>
      <c r="C3" s="1265" t="s">
        <v>59</v>
      </c>
      <c r="D3" s="1266"/>
      <c r="E3" s="1267"/>
      <c r="F3" s="1262" t="s">
        <v>90</v>
      </c>
      <c r="G3" s="1263"/>
    </row>
    <row r="4" spans="1:13" ht="32.25" customHeight="1" thickBot="1">
      <c r="A4" s="1261"/>
      <c r="B4" s="1261"/>
      <c r="C4" s="1056">
        <v>45445</v>
      </c>
      <c r="D4" s="1057">
        <v>45438</v>
      </c>
      <c r="E4" s="1057">
        <v>45081</v>
      </c>
      <c r="F4" s="1058" t="s">
        <v>239</v>
      </c>
      <c r="G4" s="1059" t="s">
        <v>91</v>
      </c>
    </row>
    <row r="5" spans="1:13" ht="29.25" customHeight="1">
      <c r="A5" s="745" t="s">
        <v>95</v>
      </c>
      <c r="B5" s="746" t="s">
        <v>224</v>
      </c>
      <c r="C5" s="1060" t="s">
        <v>510</v>
      </c>
      <c r="D5" s="1061">
        <v>863.59</v>
      </c>
      <c r="E5" s="1061" t="s">
        <v>510</v>
      </c>
      <c r="F5" s="1062" t="s">
        <v>72</v>
      </c>
      <c r="G5" s="1063" t="s">
        <v>72</v>
      </c>
      <c r="I5" s="366"/>
      <c r="M5" s="366"/>
    </row>
    <row r="6" spans="1:13" ht="28.5" customHeight="1" thickBot="1">
      <c r="A6" s="747" t="s">
        <v>96</v>
      </c>
      <c r="B6" s="748" t="s">
        <v>224</v>
      </c>
      <c r="C6" s="1064" t="s">
        <v>510</v>
      </c>
      <c r="D6" s="1065">
        <v>1263.77</v>
      </c>
      <c r="E6" s="1065" t="s">
        <v>510</v>
      </c>
      <c r="F6" s="1066" t="s">
        <v>72</v>
      </c>
      <c r="G6" s="1067" t="s">
        <v>72</v>
      </c>
    </row>
    <row r="7" spans="1:13" ht="32.25" customHeight="1" thickBot="1">
      <c r="A7" s="749" t="s">
        <v>92</v>
      </c>
      <c r="B7" s="750" t="s">
        <v>93</v>
      </c>
      <c r="C7" s="1064" t="s">
        <v>510</v>
      </c>
      <c r="D7" s="1068" t="s">
        <v>510</v>
      </c>
      <c r="E7" s="1068" t="s">
        <v>510</v>
      </c>
      <c r="F7" s="1069" t="s">
        <v>72</v>
      </c>
      <c r="G7" s="1070" t="s">
        <v>72</v>
      </c>
    </row>
    <row r="8" spans="1:13" ht="15.5">
      <c r="A8" s="110"/>
      <c r="B8" s="111"/>
      <c r="D8" s="101"/>
      <c r="E8" s="102"/>
      <c r="F8" s="103"/>
      <c r="G8" s="103"/>
    </row>
    <row r="9" spans="1:13" ht="19.5" customHeight="1">
      <c r="A9" s="465" t="s">
        <v>38</v>
      </c>
      <c r="B9" s="357"/>
    </row>
    <row r="10" spans="1:13" ht="13">
      <c r="A10" s="466" t="s">
        <v>513</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8"/>
  <sheetViews>
    <sheetView showGridLines="0" zoomScale="80" zoomScaleNormal="80" workbookViewId="0">
      <selection activeCell="B5" sqref="B5:E12"/>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14" ht="27.75" customHeight="1">
      <c r="A1" s="363" t="s">
        <v>531</v>
      </c>
      <c r="B1" s="364"/>
      <c r="C1" s="364"/>
      <c r="D1" s="364"/>
      <c r="E1" s="364"/>
      <c r="F1" s="364"/>
      <c r="G1" s="364"/>
      <c r="H1" s="364"/>
      <c r="I1" s="364"/>
      <c r="J1" s="364"/>
      <c r="K1" s="364"/>
      <c r="L1" s="364"/>
      <c r="M1" s="364"/>
      <c r="N1" s="364"/>
    </row>
    <row r="2" spans="1:14" ht="21">
      <c r="A2" s="365" t="s">
        <v>386</v>
      </c>
      <c r="B2" s="364"/>
      <c r="C2" s="364"/>
      <c r="D2" s="364"/>
      <c r="E2" s="364"/>
      <c r="F2" s="364"/>
      <c r="G2" s="364"/>
      <c r="H2" s="364"/>
      <c r="I2" s="364"/>
      <c r="J2" s="364"/>
      <c r="K2" s="364"/>
      <c r="L2" s="364"/>
      <c r="M2" s="364"/>
      <c r="N2" s="364"/>
    </row>
    <row r="3" spans="1:14" ht="25.5" customHeight="1">
      <c r="A3" s="371"/>
      <c r="B3" s="366"/>
      <c r="C3" s="367"/>
      <c r="D3" s="367"/>
      <c r="E3" s="367"/>
      <c r="F3" s="367"/>
      <c r="G3" s="367"/>
      <c r="H3" s="367"/>
    </row>
    <row r="4" spans="1:14" ht="34.5" customHeight="1" thickBot="1">
      <c r="B4" s="371"/>
    </row>
    <row r="5" spans="1:14" ht="25" customHeight="1">
      <c r="B5" s="1268" t="s">
        <v>94</v>
      </c>
      <c r="C5" s="1270" t="s">
        <v>387</v>
      </c>
      <c r="D5" s="1271"/>
      <c r="E5" s="1272" t="s">
        <v>388</v>
      </c>
      <c r="F5" s="368"/>
    </row>
    <row r="6" spans="1:14" ht="25" customHeight="1" thickBot="1">
      <c r="B6" s="1269"/>
      <c r="C6" s="955">
        <v>45445</v>
      </c>
      <c r="D6" s="956">
        <v>45438</v>
      </c>
      <c r="E6" s="1273"/>
    </row>
    <row r="7" spans="1:14" ht="25" customHeight="1" thickBot="1">
      <c r="B7" s="1274" t="s">
        <v>404</v>
      </c>
      <c r="C7" s="1275"/>
      <c r="D7" s="1275"/>
      <c r="E7" s="1276"/>
    </row>
    <row r="8" spans="1:14" ht="25" customHeight="1">
      <c r="B8" s="957" t="s">
        <v>433</v>
      </c>
      <c r="C8" s="1045" t="s">
        <v>510</v>
      </c>
      <c r="D8" s="1046" t="s">
        <v>510</v>
      </c>
      <c r="E8" s="1047" t="s">
        <v>72</v>
      </c>
    </row>
    <row r="9" spans="1:14" ht="25" customHeight="1">
      <c r="B9" s="958" t="s">
        <v>405</v>
      </c>
      <c r="C9" s="959">
        <v>34.03</v>
      </c>
      <c r="D9" s="960">
        <v>34.58</v>
      </c>
      <c r="E9" s="961">
        <v>-1.5905147484094773</v>
      </c>
      <c r="G9" s="366"/>
      <c r="H9" s="366"/>
      <c r="I9" s="366"/>
      <c r="J9" s="366"/>
    </row>
    <row r="10" spans="1:14" ht="25" customHeight="1" thickBot="1">
      <c r="B10" s="962" t="s">
        <v>406</v>
      </c>
      <c r="C10" s="963">
        <v>22.33</v>
      </c>
      <c r="D10" s="964">
        <v>22.2</v>
      </c>
      <c r="E10" s="965">
        <v>0.58558558558558116</v>
      </c>
      <c r="G10" s="366"/>
      <c r="H10" s="366"/>
      <c r="I10" s="366"/>
      <c r="J10" s="366"/>
    </row>
    <row r="11" spans="1:14" ht="25.5" customHeight="1" thickBot="1">
      <c r="B11" s="1277" t="s">
        <v>407</v>
      </c>
      <c r="C11" s="1275"/>
      <c r="D11" s="1275"/>
      <c r="E11" s="1276"/>
    </row>
    <row r="12" spans="1:14" ht="20.25" customHeight="1" thickBot="1">
      <c r="B12" s="966" t="s">
        <v>405</v>
      </c>
      <c r="C12" s="967">
        <v>33.83</v>
      </c>
      <c r="D12" s="968">
        <v>34.01</v>
      </c>
      <c r="E12" s="969">
        <v>-0.52925610114672073</v>
      </c>
    </row>
    <row r="13" spans="1:14" ht="15.5">
      <c r="B13" s="369" t="s">
        <v>509</v>
      </c>
    </row>
    <row r="17" spans="18:24" ht="18.5">
      <c r="R17" s="366"/>
      <c r="S17" s="366"/>
      <c r="T17" s="366"/>
      <c r="U17" s="366"/>
      <c r="V17" s="366"/>
      <c r="W17" s="791"/>
      <c r="X17" s="791"/>
    </row>
    <row r="18" spans="18:24" ht="18.5">
      <c r="R18" s="370"/>
      <c r="S18" s="370"/>
      <c r="T18" s="370"/>
      <c r="U18" s="370"/>
      <c r="V18" s="370"/>
    </row>
  </sheetData>
  <protectedRanges>
    <protectedRange sqref="C7" name="Zakres1_2_5_3_1" securityDescriptor="O:WDG:WDD:(A;;CC;;;S-1-5-21-1781606863-262435437-1199761441-1123)"/>
    <protectedRange sqref="D7" name="Zakres1_3_5_3_1" securityDescriptor="O:WDG:WDD:(A;;CC;;;S-1-5-21-1781606863-262435437-1199761441-1123)"/>
    <protectedRange sqref="C8:C9" name="Zakres1_2_5_2" securityDescriptor="O:WDG:WDD:(A;;CC;;;S-1-5-21-1781606863-262435437-1199761441-1123)"/>
    <protectedRange sqref="D8:D9" name="Zakres1_3_5_2"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2">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activeCell="AD25" sqref="AD25"/>
    </sheetView>
  </sheetViews>
  <sheetFormatPr defaultColWidth="9.453125" defaultRowHeight="13"/>
  <cols>
    <col min="1" max="1" width="17.453125" style="205" customWidth="1"/>
    <col min="2" max="2" width="1" style="205" customWidth="1"/>
    <col min="3" max="7" width="7.453125" style="205" customWidth="1"/>
    <col min="8" max="8" width="7.726562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01" t="s">
        <v>374</v>
      </c>
      <c r="B1" s="502"/>
      <c r="C1" s="502"/>
      <c r="D1" s="503"/>
      <c r="E1" s="503"/>
      <c r="F1" s="502"/>
      <c r="G1" s="502"/>
      <c r="H1" s="502"/>
      <c r="I1" s="502"/>
      <c r="J1" s="502"/>
      <c r="K1" s="502"/>
      <c r="L1" s="502"/>
      <c r="M1" s="502"/>
      <c r="N1" s="502"/>
      <c r="O1" s="502"/>
      <c r="P1" s="502"/>
      <c r="Q1" s="502"/>
      <c r="R1" s="502"/>
      <c r="S1" s="502"/>
      <c r="T1" s="502"/>
      <c r="U1" s="502"/>
      <c r="V1" s="502"/>
      <c r="W1" s="502"/>
      <c r="X1" s="502"/>
      <c r="Y1" s="502"/>
      <c r="Z1" s="504"/>
      <c r="AA1" s="504" t="s">
        <v>379</v>
      </c>
      <c r="AD1" s="196">
        <v>1</v>
      </c>
      <c r="AE1" s="196">
        <v>0</v>
      </c>
      <c r="AF1" s="196"/>
      <c r="AG1" s="196">
        <v>0</v>
      </c>
      <c r="AH1" s="196">
        <v>0</v>
      </c>
      <c r="AI1" s="196">
        <v>0</v>
      </c>
    </row>
    <row r="2" spans="1:35" s="198" customFormat="1" ht="18" customHeight="1">
      <c r="A2" s="505"/>
      <c r="B2" s="506"/>
      <c r="C2" s="506"/>
      <c r="D2" s="507"/>
      <c r="E2" s="507"/>
      <c r="F2" s="506"/>
      <c r="G2" s="506"/>
      <c r="H2" s="506"/>
      <c r="I2" s="506"/>
      <c r="J2" s="506"/>
      <c r="K2" s="506"/>
      <c r="L2" s="506"/>
      <c r="M2" s="506"/>
      <c r="N2" s="506"/>
      <c r="O2" s="506"/>
      <c r="P2" s="506"/>
      <c r="Q2" s="506"/>
      <c r="R2" s="506"/>
      <c r="S2" s="506"/>
      <c r="T2" s="506"/>
      <c r="U2" s="506"/>
      <c r="V2" s="506"/>
      <c r="W2" s="506"/>
      <c r="X2" s="506"/>
      <c r="Y2" s="506"/>
      <c r="Z2" s="197"/>
      <c r="AA2" s="508" t="s">
        <v>525</v>
      </c>
      <c r="AD2" s="199"/>
      <c r="AF2" s="200"/>
    </row>
    <row r="3" spans="1:35" s="195" customFormat="1" ht="15" customHeight="1">
      <c r="A3" s="201"/>
      <c r="B3" s="202"/>
      <c r="C3" s="203"/>
      <c r="D3" s="751"/>
      <c r="E3" s="751"/>
      <c r="F3" s="203"/>
      <c r="G3" s="203"/>
      <c r="H3" s="203"/>
      <c r="I3" s="203"/>
      <c r="J3" s="203"/>
      <c r="K3" s="203"/>
      <c r="L3" s="203"/>
      <c r="M3" s="203"/>
      <c r="N3" s="203"/>
      <c r="Y3" s="204"/>
      <c r="Z3" s="205"/>
      <c r="AA3" s="206"/>
    </row>
    <row r="4" spans="1:35" ht="14.5">
      <c r="A4" s="201"/>
      <c r="Y4" s="1278">
        <v>19</v>
      </c>
      <c r="Z4" s="1278"/>
      <c r="AA4" s="1278"/>
    </row>
    <row r="5" spans="1:35" ht="15.5">
      <c r="A5" s="509" t="s">
        <v>526</v>
      </c>
      <c r="B5" s="207"/>
      <c r="C5" s="207"/>
      <c r="D5" s="207"/>
      <c r="E5" s="207"/>
      <c r="F5" s="207"/>
      <c r="G5" s="207"/>
      <c r="H5" s="207"/>
      <c r="I5" s="207"/>
      <c r="J5" s="207"/>
      <c r="Y5" s="1091"/>
      <c r="Z5" s="1092" t="s">
        <v>380</v>
      </c>
      <c r="AA5" s="1093">
        <v>45418</v>
      </c>
      <c r="AE5" s="195"/>
      <c r="AF5" s="195"/>
      <c r="AG5" s="195"/>
      <c r="AH5" s="195"/>
      <c r="AI5" s="195"/>
    </row>
    <row r="6" spans="1:35">
      <c r="Y6" s="1091"/>
      <c r="Z6" s="1094" t="s">
        <v>381</v>
      </c>
      <c r="AA6" s="1095">
        <v>45424</v>
      </c>
      <c r="AE6" s="195"/>
      <c r="AF6" s="195"/>
      <c r="AG6" s="195"/>
      <c r="AH6" s="195"/>
      <c r="AI6" s="195"/>
    </row>
    <row r="7" spans="1:35" s="207" customFormat="1" ht="15.5">
      <c r="A7" s="1279" t="s">
        <v>382</v>
      </c>
      <c r="B7" s="1279"/>
      <c r="C7" s="1279"/>
      <c r="D7" s="1279"/>
      <c r="E7" s="1279"/>
      <c r="F7" s="1279"/>
      <c r="G7" s="1279"/>
      <c r="H7" s="1279"/>
      <c r="I7" s="1279"/>
      <c r="J7" s="1279"/>
      <c r="K7" s="1279"/>
      <c r="L7" s="1279"/>
      <c r="M7" s="1279"/>
      <c r="N7" s="1279"/>
      <c r="O7" s="1279"/>
      <c r="P7" s="1279"/>
      <c r="Q7" s="1279"/>
      <c r="R7" s="1279"/>
      <c r="S7" s="1279"/>
      <c r="T7" s="1279"/>
      <c r="U7" s="1279"/>
      <c r="V7" s="1279"/>
      <c r="W7" s="1279"/>
      <c r="X7" s="1279"/>
      <c r="Y7" s="1279"/>
      <c r="Z7" s="1279"/>
      <c r="AA7" s="1096"/>
      <c r="AB7" s="1097"/>
      <c r="AC7" s="1097"/>
      <c r="AD7" s="1097"/>
      <c r="AE7" s="195"/>
      <c r="AF7" s="195"/>
      <c r="AG7" s="195"/>
      <c r="AH7" s="195"/>
      <c r="AI7" s="195"/>
    </row>
    <row r="8" spans="1:35" s="207" customFormat="1" ht="15.5">
      <c r="A8" s="1279" t="s">
        <v>383</v>
      </c>
      <c r="B8" s="1279"/>
      <c r="C8" s="1279"/>
      <c r="D8" s="1279"/>
      <c r="E8" s="1279"/>
      <c r="F8" s="1279"/>
      <c r="G8" s="1279"/>
      <c r="H8" s="1279"/>
      <c r="I8" s="1279"/>
      <c r="J8" s="1279"/>
      <c r="K8" s="1279"/>
      <c r="L8" s="1279"/>
      <c r="M8" s="1279"/>
      <c r="N8" s="1279"/>
      <c r="O8" s="1279"/>
      <c r="P8" s="1279"/>
      <c r="Q8" s="1279"/>
      <c r="R8" s="1279"/>
      <c r="S8" s="1279"/>
      <c r="T8" s="1279"/>
      <c r="U8" s="1279"/>
      <c r="V8" s="1279"/>
      <c r="W8" s="1279"/>
      <c r="X8" s="1279"/>
      <c r="Y8" s="1279"/>
      <c r="Z8" s="1279"/>
      <c r="AA8" s="1096"/>
      <c r="AB8" s="1097"/>
      <c r="AC8" s="1097"/>
      <c r="AD8" s="1097"/>
      <c r="AE8" s="195"/>
      <c r="AF8" s="195"/>
      <c r="AG8" s="195"/>
      <c r="AH8" s="195"/>
      <c r="AI8" s="195"/>
    </row>
    <row r="9" spans="1:35" s="207" customFormat="1" ht="13.5" thickBot="1">
      <c r="A9" s="1098"/>
      <c r="B9" s="1098"/>
      <c r="C9" s="1099"/>
      <c r="D9" s="1099"/>
      <c r="E9" s="1099"/>
      <c r="F9" s="1099"/>
      <c r="G9" s="1099"/>
      <c r="H9" s="1100"/>
      <c r="I9" s="1099"/>
      <c r="J9" s="1099"/>
      <c r="K9" s="1099"/>
      <c r="L9" s="1099"/>
      <c r="M9" s="1099"/>
      <c r="N9" s="1099"/>
      <c r="O9" s="1099"/>
      <c r="P9" s="1099"/>
      <c r="Q9" s="1099"/>
      <c r="R9" s="1099"/>
      <c r="S9" s="1099"/>
      <c r="T9" s="1099"/>
      <c r="U9" s="1099"/>
      <c r="V9" s="1099"/>
      <c r="W9" s="1099"/>
      <c r="X9" s="1099"/>
      <c r="Y9" s="1099"/>
      <c r="Z9" s="1098"/>
      <c r="AA9" s="1098"/>
      <c r="AB9" s="1097"/>
      <c r="AC9" s="1097"/>
      <c r="AD9" s="1097"/>
      <c r="AE9" s="195"/>
      <c r="AF9" s="195"/>
      <c r="AG9" s="195"/>
      <c r="AH9" s="195"/>
      <c r="AI9" s="195"/>
    </row>
    <row r="10" spans="1:35" s="207" customFormat="1" ht="13.5" thickBot="1">
      <c r="A10" s="1101" t="s">
        <v>270</v>
      </c>
      <c r="B10" s="1098"/>
      <c r="C10" s="1280" t="s">
        <v>321</v>
      </c>
      <c r="D10" s="1281"/>
      <c r="E10" s="1281"/>
      <c r="F10" s="1281"/>
      <c r="G10" s="1281"/>
      <c r="H10" s="1282"/>
      <c r="I10" s="1099"/>
      <c r="J10" s="1280" t="s">
        <v>322</v>
      </c>
      <c r="K10" s="1281"/>
      <c r="L10" s="1281"/>
      <c r="M10" s="1281"/>
      <c r="N10" s="1281"/>
      <c r="O10" s="1282"/>
      <c r="P10" s="1099"/>
      <c r="Q10" s="1280" t="s">
        <v>323</v>
      </c>
      <c r="R10" s="1281"/>
      <c r="S10" s="1281"/>
      <c r="T10" s="1281"/>
      <c r="U10" s="1281"/>
      <c r="V10" s="1282"/>
      <c r="W10" s="1099"/>
      <c r="X10" s="1283" t="s">
        <v>324</v>
      </c>
      <c r="Y10" s="1284"/>
      <c r="Z10" s="1284"/>
      <c r="AA10" s="1285"/>
      <c r="AB10" s="1097"/>
      <c r="AC10" s="1097"/>
      <c r="AD10" s="1097"/>
      <c r="AE10" s="195"/>
      <c r="AF10" s="195"/>
      <c r="AG10" s="195"/>
      <c r="AH10" s="195"/>
      <c r="AI10" s="195"/>
    </row>
    <row r="11" spans="1:35" s="207" customFormat="1" ht="12" customHeight="1">
      <c r="A11" s="1098"/>
      <c r="B11" s="1098"/>
      <c r="C11" s="1286" t="s">
        <v>271</v>
      </c>
      <c r="D11" s="1286" t="s">
        <v>272</v>
      </c>
      <c r="E11" s="1286" t="s">
        <v>273</v>
      </c>
      <c r="F11" s="1286" t="s">
        <v>274</v>
      </c>
      <c r="G11" s="1102" t="s">
        <v>316</v>
      </c>
      <c r="H11" s="1103"/>
      <c r="I11" s="1099"/>
      <c r="J11" s="1288" t="s">
        <v>275</v>
      </c>
      <c r="K11" s="1288" t="s">
        <v>276</v>
      </c>
      <c r="L11" s="1288" t="s">
        <v>277</v>
      </c>
      <c r="M11" s="1288" t="s">
        <v>274</v>
      </c>
      <c r="N11" s="1102" t="s">
        <v>316</v>
      </c>
      <c r="O11" s="1102"/>
      <c r="P11" s="1099"/>
      <c r="Q11" s="1286" t="s">
        <v>271</v>
      </c>
      <c r="R11" s="1286" t="s">
        <v>272</v>
      </c>
      <c r="S11" s="1286" t="s">
        <v>273</v>
      </c>
      <c r="T11" s="1286" t="s">
        <v>274</v>
      </c>
      <c r="U11" s="1102" t="s">
        <v>316</v>
      </c>
      <c r="V11" s="1103"/>
      <c r="W11" s="1099"/>
      <c r="X11" s="1289" t="s">
        <v>278</v>
      </c>
      <c r="Y11" s="1104" t="s">
        <v>279</v>
      </c>
      <c r="Z11" s="1102" t="s">
        <v>316</v>
      </c>
      <c r="AA11" s="1102"/>
      <c r="AB11" s="1097"/>
      <c r="AC11" s="1097"/>
      <c r="AD11" s="1097"/>
      <c r="AE11" s="195"/>
      <c r="AF11" s="195"/>
      <c r="AG11" s="195"/>
      <c r="AH11" s="195"/>
      <c r="AI11" s="195"/>
    </row>
    <row r="12" spans="1:35" s="207" customFormat="1" ht="12" customHeight="1" thickBot="1">
      <c r="A12" s="1105" t="s">
        <v>317</v>
      </c>
      <c r="B12" s="1098"/>
      <c r="C12" s="1287"/>
      <c r="D12" s="1287"/>
      <c r="E12" s="1287"/>
      <c r="F12" s="1287"/>
      <c r="G12" s="1106" t="s">
        <v>318</v>
      </c>
      <c r="H12" s="1107" t="s">
        <v>280</v>
      </c>
      <c r="I12" s="1108"/>
      <c r="J12" s="1287"/>
      <c r="K12" s="1287"/>
      <c r="L12" s="1287"/>
      <c r="M12" s="1287"/>
      <c r="N12" s="1106" t="s">
        <v>318</v>
      </c>
      <c r="O12" s="1107" t="s">
        <v>280</v>
      </c>
      <c r="P12" s="1098"/>
      <c r="Q12" s="1287"/>
      <c r="R12" s="1287"/>
      <c r="S12" s="1287"/>
      <c r="T12" s="1287"/>
      <c r="U12" s="1106" t="s">
        <v>318</v>
      </c>
      <c r="V12" s="1107" t="s">
        <v>280</v>
      </c>
      <c r="W12" s="1098"/>
      <c r="X12" s="1290"/>
      <c r="Y12" s="1109" t="s">
        <v>281</v>
      </c>
      <c r="Z12" s="1106" t="s">
        <v>318</v>
      </c>
      <c r="AA12" s="1106" t="s">
        <v>280</v>
      </c>
      <c r="AB12" s="1097"/>
      <c r="AC12" s="1097"/>
      <c r="AD12" s="1097"/>
      <c r="AE12" s="1097"/>
    </row>
    <row r="13" spans="1:35" s="207" customFormat="1" ht="15.5" thickBot="1">
      <c r="A13" s="1110" t="s">
        <v>319</v>
      </c>
      <c r="B13" s="1098"/>
      <c r="C13" s="1111">
        <v>502.17099999999999</v>
      </c>
      <c r="D13" s="1112">
        <v>496.37099999999998</v>
      </c>
      <c r="E13" s="1113"/>
      <c r="F13" s="1114">
        <v>496.33</v>
      </c>
      <c r="G13" s="208">
        <v>-3.3000000000000114</v>
      </c>
      <c r="H13" s="209">
        <v>-6.60488761683653E-3</v>
      </c>
      <c r="I13" s="1108"/>
      <c r="J13" s="1111">
        <v>405.827</v>
      </c>
      <c r="K13" s="1112">
        <v>527.35199999999998</v>
      </c>
      <c r="L13" s="1113">
        <v>540.65499999999997</v>
      </c>
      <c r="M13" s="1114">
        <v>531.77300000000002</v>
      </c>
      <c r="N13" s="208">
        <v>-0.79099999999993997</v>
      </c>
      <c r="O13" s="209">
        <v>-1.485267498366305E-3</v>
      </c>
      <c r="P13" s="1098"/>
      <c r="Q13" s="1111">
        <v>527.30499999999995</v>
      </c>
      <c r="R13" s="1112">
        <v>519.48400000000004</v>
      </c>
      <c r="S13" s="1113"/>
      <c r="T13" s="1114">
        <v>507.88200000000001</v>
      </c>
      <c r="U13" s="208">
        <v>1.8899999999999864</v>
      </c>
      <c r="V13" s="209">
        <v>3.7352369207417357E-3</v>
      </c>
      <c r="W13" s="1098"/>
      <c r="X13" s="1115">
        <v>502.79689999999999</v>
      </c>
      <c r="Y13" s="240">
        <v>226.07774280575538</v>
      </c>
      <c r="Z13" s="208">
        <v>-1.9445999999999799</v>
      </c>
      <c r="AA13" s="209">
        <v>-3.8526651761346953E-3</v>
      </c>
      <c r="AB13" s="1097"/>
      <c r="AC13" s="1097"/>
      <c r="AD13" s="1097"/>
      <c r="AE13" s="1097"/>
      <c r="AF13" s="210"/>
    </row>
    <row r="14" spans="1:35" s="207" customFormat="1" ht="2.15" customHeight="1">
      <c r="A14" s="1116"/>
      <c r="B14" s="1098"/>
      <c r="C14" s="1116"/>
      <c r="D14" s="1099"/>
      <c r="E14" s="1099"/>
      <c r="F14" s="1099"/>
      <c r="G14" s="1099"/>
      <c r="H14" s="211"/>
      <c r="I14" s="1099"/>
      <c r="J14" s="1099"/>
      <c r="K14" s="1099"/>
      <c r="L14" s="1099"/>
      <c r="M14" s="1099"/>
      <c r="N14" s="1099"/>
      <c r="O14" s="212"/>
      <c r="P14" s="1098"/>
      <c r="Q14" s="1116"/>
      <c r="R14" s="1099"/>
      <c r="S14" s="1099"/>
      <c r="T14" s="1099"/>
      <c r="U14" s="1099"/>
      <c r="V14" s="211"/>
      <c r="W14" s="1098"/>
      <c r="X14" s="1117"/>
      <c r="Y14" s="1118"/>
      <c r="Z14" s="1116"/>
      <c r="AA14" s="1116"/>
      <c r="AB14" s="1097"/>
      <c r="AC14" s="1097"/>
      <c r="AD14" s="1097"/>
      <c r="AE14" s="1097"/>
    </row>
    <row r="15" spans="1:35" s="207" customFormat="1" ht="2.9" customHeight="1">
      <c r="A15" s="1119"/>
      <c r="B15" s="1098"/>
      <c r="C15" s="1119"/>
      <c r="D15" s="1119"/>
      <c r="E15" s="1119"/>
      <c r="F15" s="1119"/>
      <c r="G15" s="213"/>
      <c r="H15" s="214"/>
      <c r="I15" s="1119"/>
      <c r="J15" s="1119"/>
      <c r="K15" s="1119"/>
      <c r="L15" s="1119"/>
      <c r="M15" s="1119"/>
      <c r="N15" s="1119"/>
      <c r="O15" s="215"/>
      <c r="P15" s="1119"/>
      <c r="Q15" s="1119"/>
      <c r="R15" s="1119"/>
      <c r="S15" s="1119"/>
      <c r="T15" s="1119"/>
      <c r="U15" s="213"/>
      <c r="V15" s="214"/>
      <c r="W15" s="1119"/>
      <c r="X15" s="1119"/>
      <c r="Y15" s="1119"/>
      <c r="Z15" s="1120"/>
      <c r="AA15" s="1120"/>
      <c r="AB15" s="1097"/>
      <c r="AC15" s="1097"/>
      <c r="AD15" s="1097"/>
      <c r="AE15" s="1097"/>
    </row>
    <row r="16" spans="1:35" s="207" customFormat="1" ht="13.5" thickBot="1">
      <c r="A16" s="1119"/>
      <c r="B16" s="1098"/>
      <c r="C16" s="1121" t="s">
        <v>282</v>
      </c>
      <c r="D16" s="1121" t="s">
        <v>283</v>
      </c>
      <c r="E16" s="1121" t="s">
        <v>284</v>
      </c>
      <c r="F16" s="1121" t="s">
        <v>285</v>
      </c>
      <c r="G16" s="1121"/>
      <c r="H16" s="216"/>
      <c r="I16" s="1099"/>
      <c r="J16" s="1121" t="s">
        <v>282</v>
      </c>
      <c r="K16" s="1121" t="s">
        <v>283</v>
      </c>
      <c r="L16" s="1121" t="s">
        <v>284</v>
      </c>
      <c r="M16" s="1121" t="s">
        <v>285</v>
      </c>
      <c r="N16" s="1122"/>
      <c r="O16" s="217"/>
      <c r="P16" s="1099"/>
      <c r="Q16" s="1121" t="s">
        <v>282</v>
      </c>
      <c r="R16" s="1121" t="s">
        <v>283</v>
      </c>
      <c r="S16" s="1121" t="s">
        <v>284</v>
      </c>
      <c r="T16" s="1121" t="s">
        <v>285</v>
      </c>
      <c r="U16" s="1121"/>
      <c r="V16" s="216"/>
      <c r="W16" s="1098"/>
      <c r="X16" s="1123" t="s">
        <v>278</v>
      </c>
      <c r="Y16" s="1099"/>
      <c r="Z16" s="1120"/>
      <c r="AA16" s="1120"/>
      <c r="AB16" s="1097"/>
      <c r="AC16" s="1097"/>
      <c r="AD16" s="1097"/>
      <c r="AE16" s="1097"/>
    </row>
    <row r="17" spans="1:31" s="207" customFormat="1">
      <c r="A17" s="1124" t="s">
        <v>286</v>
      </c>
      <c r="B17" s="1098"/>
      <c r="C17" s="1125">
        <v>474.358</v>
      </c>
      <c r="D17" s="1126">
        <v>445.815</v>
      </c>
      <c r="E17" s="1126" t="s">
        <v>331</v>
      </c>
      <c r="F17" s="1127">
        <v>470.6361</v>
      </c>
      <c r="G17" s="218">
        <v>1.831799999999987</v>
      </c>
      <c r="H17" s="219">
        <v>3.9073873682471394E-3</v>
      </c>
      <c r="I17" s="1128"/>
      <c r="J17" s="1125" t="s">
        <v>331</v>
      </c>
      <c r="K17" s="1126" t="s">
        <v>331</v>
      </c>
      <c r="L17" s="1126" t="s">
        <v>331</v>
      </c>
      <c r="M17" s="1127" t="s">
        <v>331</v>
      </c>
      <c r="N17" s="218"/>
      <c r="O17" s="219"/>
      <c r="P17" s="1098"/>
      <c r="Q17" s="1125" t="s">
        <v>331</v>
      </c>
      <c r="R17" s="1126" t="s">
        <v>331</v>
      </c>
      <c r="S17" s="1126" t="s">
        <v>331</v>
      </c>
      <c r="T17" s="1127" t="s">
        <v>331</v>
      </c>
      <c r="U17" s="218" t="s">
        <v>331</v>
      </c>
      <c r="V17" s="220" t="s">
        <v>331</v>
      </c>
      <c r="W17" s="1098"/>
      <c r="X17" s="1129">
        <v>470.6361</v>
      </c>
      <c r="Y17" s="1130"/>
      <c r="Z17" s="221">
        <v>1.831799999999987</v>
      </c>
      <c r="AA17" s="220">
        <v>3.9073873682471394E-3</v>
      </c>
      <c r="AB17" s="1131"/>
      <c r="AC17" s="1131"/>
      <c r="AD17" s="1131"/>
      <c r="AE17" s="1131"/>
    </row>
    <row r="18" spans="1:31" s="207" customFormat="1">
      <c r="A18" s="1132" t="s">
        <v>287</v>
      </c>
      <c r="B18" s="1098"/>
      <c r="C18" s="1133" t="s">
        <v>331</v>
      </c>
      <c r="D18" s="1134">
        <v>400.14049999999997</v>
      </c>
      <c r="E18" s="1134" t="s">
        <v>331</v>
      </c>
      <c r="F18" s="1135">
        <v>400.14049999999997</v>
      </c>
      <c r="G18" s="222"/>
      <c r="H18" s="223">
        <v>0</v>
      </c>
      <c r="I18" s="1128"/>
      <c r="J18" s="1133" t="s">
        <v>331</v>
      </c>
      <c r="K18" s="1134" t="s">
        <v>331</v>
      </c>
      <c r="L18" s="1134" t="s">
        <v>331</v>
      </c>
      <c r="M18" s="1135" t="s">
        <v>331</v>
      </c>
      <c r="N18" s="222" t="s">
        <v>331</v>
      </c>
      <c r="O18" s="224" t="s">
        <v>331</v>
      </c>
      <c r="P18" s="1098"/>
      <c r="Q18" s="1133" t="s">
        <v>331</v>
      </c>
      <c r="R18" s="1134" t="s">
        <v>331</v>
      </c>
      <c r="S18" s="1134" t="s">
        <v>331</v>
      </c>
      <c r="T18" s="1135" t="s">
        <v>331</v>
      </c>
      <c r="U18" s="222" t="s">
        <v>331</v>
      </c>
      <c r="V18" s="224" t="s">
        <v>331</v>
      </c>
      <c r="W18" s="1098"/>
      <c r="X18" s="1136">
        <v>400.14049999999997</v>
      </c>
      <c r="Y18" s="1099"/>
      <c r="Z18" s="225" t="s">
        <v>331</v>
      </c>
      <c r="AA18" s="224" t="s">
        <v>331</v>
      </c>
      <c r="AB18" s="1131"/>
      <c r="AC18" s="1131"/>
      <c r="AD18" s="1131"/>
      <c r="AE18" s="1131"/>
    </row>
    <row r="19" spans="1:31" s="207" customFormat="1">
      <c r="A19" s="1132" t="s">
        <v>288</v>
      </c>
      <c r="B19" s="1098"/>
      <c r="C19" s="1133" t="s">
        <v>460</v>
      </c>
      <c r="D19" s="1134">
        <v>466.0976</v>
      </c>
      <c r="E19" s="1134" t="s">
        <v>460</v>
      </c>
      <c r="F19" s="1135" t="s">
        <v>460</v>
      </c>
      <c r="G19" s="222" t="s">
        <v>331</v>
      </c>
      <c r="H19" s="223" t="s">
        <v>331</v>
      </c>
      <c r="I19" s="1128"/>
      <c r="J19" s="1133" t="s">
        <v>331</v>
      </c>
      <c r="K19" s="1134" t="s">
        <v>331</v>
      </c>
      <c r="L19" s="1134" t="s">
        <v>331</v>
      </c>
      <c r="M19" s="1135" t="s">
        <v>331</v>
      </c>
      <c r="N19" s="222" t="s">
        <v>331</v>
      </c>
      <c r="O19" s="224" t="s">
        <v>331</v>
      </c>
      <c r="P19" s="1098"/>
      <c r="Q19" s="1133" t="s">
        <v>331</v>
      </c>
      <c r="R19" s="1134" t="s">
        <v>460</v>
      </c>
      <c r="S19" s="1134" t="s">
        <v>460</v>
      </c>
      <c r="T19" s="1135" t="s">
        <v>460</v>
      </c>
      <c r="U19" s="222" t="s">
        <v>331</v>
      </c>
      <c r="V19" s="224" t="s">
        <v>331</v>
      </c>
      <c r="W19" s="1098"/>
      <c r="X19" s="1136" t="s">
        <v>460</v>
      </c>
      <c r="Y19" s="1099"/>
      <c r="Z19" s="225" t="s">
        <v>331</v>
      </c>
      <c r="AA19" s="224" t="s">
        <v>331</v>
      </c>
      <c r="AB19" s="1131"/>
      <c r="AC19" s="1131"/>
      <c r="AD19" s="1131"/>
      <c r="AE19" s="1131"/>
    </row>
    <row r="20" spans="1:31" s="207" customFormat="1">
      <c r="A20" s="1132" t="s">
        <v>289</v>
      </c>
      <c r="B20" s="1098"/>
      <c r="C20" s="1133" t="s">
        <v>331</v>
      </c>
      <c r="D20" s="1134">
        <v>427.84640000000002</v>
      </c>
      <c r="E20" s="1134">
        <v>405.61559999999997</v>
      </c>
      <c r="F20" s="1135">
        <v>414.63440000000003</v>
      </c>
      <c r="G20" s="222">
        <v>1.1258000000000266</v>
      </c>
      <c r="H20" s="223">
        <v>2.7225552261791464E-3</v>
      </c>
      <c r="I20" s="1128"/>
      <c r="J20" s="1133" t="s">
        <v>331</v>
      </c>
      <c r="K20" s="1134" t="s">
        <v>331</v>
      </c>
      <c r="L20" s="1134" t="s">
        <v>331</v>
      </c>
      <c r="M20" s="1135" t="s">
        <v>331</v>
      </c>
      <c r="N20" s="222" t="s">
        <v>331</v>
      </c>
      <c r="O20" s="224" t="s">
        <v>331</v>
      </c>
      <c r="P20" s="1098"/>
      <c r="Q20" s="1133" t="s">
        <v>331</v>
      </c>
      <c r="R20" s="1134">
        <v>452.95530000000002</v>
      </c>
      <c r="S20" s="1134">
        <v>473.0795</v>
      </c>
      <c r="T20" s="1135">
        <v>467.48160000000001</v>
      </c>
      <c r="U20" s="222">
        <v>7.6795999999999935</v>
      </c>
      <c r="V20" s="224">
        <v>1.6701971718261266E-2</v>
      </c>
      <c r="W20" s="1098"/>
      <c r="X20" s="1137">
        <v>452.47890000000001</v>
      </c>
      <c r="Y20" s="1098"/>
      <c r="Z20" s="225">
        <v>5.8190999999999917</v>
      </c>
      <c r="AA20" s="224">
        <v>1.3028036102644469E-2</v>
      </c>
      <c r="AB20" s="1131"/>
      <c r="AC20" s="1131"/>
      <c r="AD20" s="1131"/>
      <c r="AE20" s="1131"/>
    </row>
    <row r="21" spans="1:31" s="207" customFormat="1">
      <c r="A21" s="1132" t="s">
        <v>290</v>
      </c>
      <c r="B21" s="1098"/>
      <c r="C21" s="1133">
        <v>470.49590000000001</v>
      </c>
      <c r="D21" s="1134">
        <v>485.70499999999998</v>
      </c>
      <c r="E21" s="1134" t="s">
        <v>331</v>
      </c>
      <c r="F21" s="1135">
        <v>477.92649999999998</v>
      </c>
      <c r="G21" s="222">
        <v>-0.28480000000001837</v>
      </c>
      <c r="H21" s="223">
        <v>-5.955526354145535E-4</v>
      </c>
      <c r="I21" s="1128"/>
      <c r="J21" s="1133" t="s">
        <v>331</v>
      </c>
      <c r="K21" s="1134" t="s">
        <v>331</v>
      </c>
      <c r="L21" s="1134" t="s">
        <v>331</v>
      </c>
      <c r="M21" s="1135" t="s">
        <v>331</v>
      </c>
      <c r="N21" s="222" t="s">
        <v>331</v>
      </c>
      <c r="O21" s="224" t="s">
        <v>331</v>
      </c>
      <c r="P21" s="1098"/>
      <c r="Q21" s="1133" t="s">
        <v>331</v>
      </c>
      <c r="R21" s="1134">
        <v>456.197</v>
      </c>
      <c r="S21" s="1134" t="s">
        <v>331</v>
      </c>
      <c r="T21" s="1135">
        <v>456.197</v>
      </c>
      <c r="U21" s="222" t="s">
        <v>331</v>
      </c>
      <c r="V21" s="224" t="s">
        <v>331</v>
      </c>
      <c r="W21" s="1098"/>
      <c r="X21" s="1137">
        <v>477.61579999999998</v>
      </c>
      <c r="Y21" s="1099"/>
      <c r="Z21" s="225">
        <v>-0.28070000000002437</v>
      </c>
      <c r="AA21" s="224">
        <v>-5.8736567436679099E-4</v>
      </c>
      <c r="AB21" s="1131"/>
      <c r="AC21" s="1131"/>
      <c r="AD21" s="1131"/>
      <c r="AE21" s="1131"/>
    </row>
    <row r="22" spans="1:31" s="207" customFormat="1">
      <c r="A22" s="1132" t="s">
        <v>291</v>
      </c>
      <c r="B22" s="1098"/>
      <c r="C22" s="1133" t="s">
        <v>331</v>
      </c>
      <c r="D22" s="1134" t="s">
        <v>460</v>
      </c>
      <c r="E22" s="1134" t="s">
        <v>331</v>
      </c>
      <c r="F22" s="1135" t="s">
        <v>460</v>
      </c>
      <c r="G22" s="236" t="s">
        <v>331</v>
      </c>
      <c r="H22" s="237" t="s">
        <v>331</v>
      </c>
      <c r="I22" s="1128"/>
      <c r="J22" s="1133" t="s">
        <v>331</v>
      </c>
      <c r="K22" s="1134" t="s">
        <v>331</v>
      </c>
      <c r="L22" s="1134" t="s">
        <v>331</v>
      </c>
      <c r="M22" s="1135" t="s">
        <v>331</v>
      </c>
      <c r="N22" s="222" t="s">
        <v>331</v>
      </c>
      <c r="O22" s="224" t="s">
        <v>331</v>
      </c>
      <c r="P22" s="1098"/>
      <c r="Q22" s="1133" t="s">
        <v>331</v>
      </c>
      <c r="R22" s="1134" t="s">
        <v>460</v>
      </c>
      <c r="S22" s="1134" t="s">
        <v>331</v>
      </c>
      <c r="T22" s="1135" t="s">
        <v>460</v>
      </c>
      <c r="U22" s="222" t="s">
        <v>331</v>
      </c>
      <c r="V22" s="224" t="s">
        <v>331</v>
      </c>
      <c r="W22" s="1098"/>
      <c r="X22" s="1137" t="s">
        <v>460</v>
      </c>
      <c r="Y22" s="1099"/>
      <c r="Z22" s="225"/>
      <c r="AA22" s="224"/>
      <c r="AB22" s="1131"/>
      <c r="AC22" s="1131"/>
      <c r="AD22" s="1131"/>
      <c r="AE22" s="1131"/>
    </row>
    <row r="23" spans="1:31" s="207" customFormat="1">
      <c r="A23" s="1132" t="s">
        <v>292</v>
      </c>
      <c r="B23" s="1098"/>
      <c r="C23" s="1138" t="s">
        <v>331</v>
      </c>
      <c r="D23" s="1139" t="s">
        <v>331</v>
      </c>
      <c r="E23" s="1139" t="s">
        <v>331</v>
      </c>
      <c r="F23" s="1140" t="s">
        <v>331</v>
      </c>
      <c r="G23" s="222"/>
      <c r="H23" s="223"/>
      <c r="I23" s="1141"/>
      <c r="J23" s="1138">
        <v>509.9837</v>
      </c>
      <c r="K23" s="1139">
        <v>526.77269999999999</v>
      </c>
      <c r="L23" s="1139">
        <v>548.67920000000004</v>
      </c>
      <c r="M23" s="1140">
        <v>536.63900000000001</v>
      </c>
      <c r="N23" s="222">
        <v>-0.59579999999994016</v>
      </c>
      <c r="O23" s="224">
        <v>-1.1090122977884809E-3</v>
      </c>
      <c r="P23" s="1098"/>
      <c r="Q23" s="1138" t="s">
        <v>331</v>
      </c>
      <c r="R23" s="1139" t="s">
        <v>331</v>
      </c>
      <c r="S23" s="1139" t="s">
        <v>331</v>
      </c>
      <c r="T23" s="1140" t="s">
        <v>331</v>
      </c>
      <c r="U23" s="222" t="s">
        <v>331</v>
      </c>
      <c r="V23" s="224" t="s">
        <v>331</v>
      </c>
      <c r="W23" s="1098"/>
      <c r="X23" s="1137">
        <v>536.63900000000001</v>
      </c>
      <c r="Y23" s="1130"/>
      <c r="Z23" s="225">
        <v>-0.59579999999994016</v>
      </c>
      <c r="AA23" s="224">
        <v>-1.1090122977884809E-3</v>
      </c>
      <c r="AB23" s="1131"/>
      <c r="AC23" s="1131"/>
      <c r="AD23" s="1131"/>
      <c r="AE23" s="1131"/>
    </row>
    <row r="24" spans="1:31" s="207" customFormat="1">
      <c r="A24" s="1132" t="s">
        <v>293</v>
      </c>
      <c r="B24" s="1098"/>
      <c r="C24" s="1133" t="s">
        <v>331</v>
      </c>
      <c r="D24" s="1134">
        <v>422.2045</v>
      </c>
      <c r="E24" s="1134">
        <v>469.50420000000003</v>
      </c>
      <c r="F24" s="1135">
        <v>443.20460000000003</v>
      </c>
      <c r="G24" s="222">
        <v>0</v>
      </c>
      <c r="H24" s="223">
        <v>0</v>
      </c>
      <c r="I24" s="1128"/>
      <c r="J24" s="1133" t="s">
        <v>331</v>
      </c>
      <c r="K24" s="1134" t="s">
        <v>331</v>
      </c>
      <c r="L24" s="1134" t="s">
        <v>331</v>
      </c>
      <c r="M24" s="1135" t="s">
        <v>331</v>
      </c>
      <c r="N24" s="222" t="s">
        <v>331</v>
      </c>
      <c r="O24" s="224" t="s">
        <v>331</v>
      </c>
      <c r="P24" s="1098"/>
      <c r="Q24" s="1133" t="s">
        <v>331</v>
      </c>
      <c r="R24" s="1134" t="s">
        <v>331</v>
      </c>
      <c r="S24" s="1134">
        <v>512.55229999999995</v>
      </c>
      <c r="T24" s="1135">
        <v>512.55229999999995</v>
      </c>
      <c r="U24" s="222" t="s">
        <v>331</v>
      </c>
      <c r="V24" s="224" t="s">
        <v>331</v>
      </c>
      <c r="W24" s="1098"/>
      <c r="X24" s="1137">
        <v>476.74930000000001</v>
      </c>
      <c r="Y24" s="1130"/>
      <c r="Z24" s="225" t="s">
        <v>331</v>
      </c>
      <c r="AA24" s="224" t="s">
        <v>331</v>
      </c>
      <c r="AB24" s="1131"/>
      <c r="AC24" s="1131"/>
      <c r="AD24" s="1131"/>
      <c r="AE24" s="1131"/>
    </row>
    <row r="25" spans="1:31" s="207" customFormat="1">
      <c r="A25" s="1132" t="s">
        <v>294</v>
      </c>
      <c r="B25" s="1098"/>
      <c r="C25" s="1133">
        <v>522.50969999999995</v>
      </c>
      <c r="D25" s="1134">
        <v>531.63099999999997</v>
      </c>
      <c r="E25" s="1134" t="s">
        <v>331</v>
      </c>
      <c r="F25" s="1135">
        <v>525.71450000000004</v>
      </c>
      <c r="G25" s="222">
        <v>-1.5144999999999982</v>
      </c>
      <c r="H25" s="223">
        <v>-2.8725658110612118E-3</v>
      </c>
      <c r="I25" s="1128"/>
      <c r="J25" s="1133" t="s">
        <v>331</v>
      </c>
      <c r="K25" s="1134" t="s">
        <v>331</v>
      </c>
      <c r="L25" s="1134" t="s">
        <v>331</v>
      </c>
      <c r="M25" s="1135" t="s">
        <v>331</v>
      </c>
      <c r="N25" s="222" t="s">
        <v>331</v>
      </c>
      <c r="O25" s="224" t="s">
        <v>331</v>
      </c>
      <c r="P25" s="1098"/>
      <c r="Q25" s="1133">
        <v>525.6114</v>
      </c>
      <c r="R25" s="1134">
        <v>534.99220000000003</v>
      </c>
      <c r="S25" s="1134">
        <v>512.55229999999995</v>
      </c>
      <c r="T25" s="1135">
        <v>531.31690000000003</v>
      </c>
      <c r="U25" s="222">
        <v>-1.6459999999999582</v>
      </c>
      <c r="V25" s="224">
        <v>-3.0883950834100782E-3</v>
      </c>
      <c r="W25" s="1098"/>
      <c r="X25" s="1137">
        <v>528.70989999999995</v>
      </c>
      <c r="Y25" s="1130"/>
      <c r="Z25" s="225">
        <v>-1.5848000000000866</v>
      </c>
      <c r="AA25" s="224">
        <v>-2.9885269454891228E-3</v>
      </c>
      <c r="AB25" s="1131"/>
      <c r="AC25" s="1131"/>
      <c r="AD25" s="1131"/>
      <c r="AE25" s="1131"/>
    </row>
    <row r="26" spans="1:31" s="207" customFormat="1">
      <c r="A26" s="1132" t="s">
        <v>295</v>
      </c>
      <c r="B26" s="1098"/>
      <c r="C26" s="1138">
        <v>512.23080000000004</v>
      </c>
      <c r="D26" s="1139">
        <v>517.35919999999999</v>
      </c>
      <c r="E26" s="1139">
        <v>501.041</v>
      </c>
      <c r="F26" s="1140">
        <v>512.03549999999996</v>
      </c>
      <c r="G26" s="222">
        <v>-0.68170000000009168</v>
      </c>
      <c r="H26" s="223">
        <v>-1.3295828577627455E-3</v>
      </c>
      <c r="I26" s="1128"/>
      <c r="J26" s="1138" t="s">
        <v>331</v>
      </c>
      <c r="K26" s="1139">
        <v>532</v>
      </c>
      <c r="L26" s="1139" t="s">
        <v>94</v>
      </c>
      <c r="M26" s="1140">
        <v>507.5609</v>
      </c>
      <c r="N26" s="222">
        <v>-1.7653999999999996</v>
      </c>
      <c r="O26" s="224">
        <v>-3.4661473401236265E-3</v>
      </c>
      <c r="P26" s="1098"/>
      <c r="Q26" s="1138" t="s">
        <v>331</v>
      </c>
      <c r="R26" s="1139" t="s">
        <v>331</v>
      </c>
      <c r="S26" s="1139" t="s">
        <v>331</v>
      </c>
      <c r="T26" s="1140" t="s">
        <v>331</v>
      </c>
      <c r="U26" s="222" t="s">
        <v>331</v>
      </c>
      <c r="V26" s="224" t="s">
        <v>331</v>
      </c>
      <c r="W26" s="1098"/>
      <c r="X26" s="1137">
        <v>511.34070000000003</v>
      </c>
      <c r="Y26" s="1099"/>
      <c r="Z26" s="225">
        <v>-0.84999999999996589</v>
      </c>
      <c r="AA26" s="224">
        <v>-1.6595381368696982E-3</v>
      </c>
      <c r="AB26" s="1131"/>
      <c r="AC26" s="1131"/>
      <c r="AD26" s="1131"/>
      <c r="AE26" s="1131"/>
    </row>
    <row r="27" spans="1:31" s="207" customFormat="1">
      <c r="A27" s="1132" t="s">
        <v>296</v>
      </c>
      <c r="B27" s="1098"/>
      <c r="C27" s="1138">
        <v>508.45209999999997</v>
      </c>
      <c r="D27" s="1139">
        <v>523.18619999999999</v>
      </c>
      <c r="E27" s="1139" t="s">
        <v>331</v>
      </c>
      <c r="F27" s="1140">
        <v>519.63919999999996</v>
      </c>
      <c r="G27" s="222">
        <v>3.5442999999999074</v>
      </c>
      <c r="H27" s="223">
        <v>6.8675354087008866E-3</v>
      </c>
      <c r="I27" s="1128"/>
      <c r="J27" s="1138" t="s">
        <v>331</v>
      </c>
      <c r="K27" s="1139" t="s">
        <v>331</v>
      </c>
      <c r="L27" s="1139" t="s">
        <v>331</v>
      </c>
      <c r="M27" s="1140" t="s">
        <v>331</v>
      </c>
      <c r="N27" s="222" t="s">
        <v>331</v>
      </c>
      <c r="O27" s="224" t="s">
        <v>331</v>
      </c>
      <c r="P27" s="1098"/>
      <c r="Q27" s="1138">
        <v>767.48580000000004</v>
      </c>
      <c r="R27" s="1139" t="s">
        <v>331</v>
      </c>
      <c r="S27" s="1139" t="s">
        <v>331</v>
      </c>
      <c r="T27" s="1140">
        <v>518.92729999999995</v>
      </c>
      <c r="U27" s="222" t="s">
        <v>331</v>
      </c>
      <c r="V27" s="224" t="s">
        <v>331</v>
      </c>
      <c r="W27" s="1098"/>
      <c r="X27" s="1137">
        <v>519.60820000000001</v>
      </c>
      <c r="Y27" s="1099"/>
      <c r="Z27" s="225">
        <v>3.3899999999999864</v>
      </c>
      <c r="AA27" s="224">
        <v>6.5669904703089532E-3</v>
      </c>
      <c r="AB27" s="1131"/>
      <c r="AC27" s="1131"/>
      <c r="AD27" s="1131"/>
      <c r="AE27" s="1131"/>
    </row>
    <row r="28" spans="1:31" s="207" customFormat="1">
      <c r="A28" s="1132" t="s">
        <v>297</v>
      </c>
      <c r="B28" s="1098"/>
      <c r="C28" s="1133">
        <v>539.02800000000002</v>
      </c>
      <c r="D28" s="1134">
        <v>495.90820000000002</v>
      </c>
      <c r="E28" s="1134">
        <v>452.44639999999998</v>
      </c>
      <c r="F28" s="1135">
        <v>531.47019999999998</v>
      </c>
      <c r="G28" s="226">
        <v>-10.908400000000029</v>
      </c>
      <c r="H28" s="223">
        <v>-2.0112150442513799E-2</v>
      </c>
      <c r="I28" s="1128"/>
      <c r="J28" s="1133" t="s">
        <v>331</v>
      </c>
      <c r="K28" s="1134" t="s">
        <v>331</v>
      </c>
      <c r="L28" s="1134" t="s">
        <v>331</v>
      </c>
      <c r="M28" s="1135" t="s">
        <v>331</v>
      </c>
      <c r="N28" s="222" t="s">
        <v>331</v>
      </c>
      <c r="O28" s="224" t="s">
        <v>331</v>
      </c>
      <c r="P28" s="1098"/>
      <c r="Q28" s="1133">
        <v>556.52419999999995</v>
      </c>
      <c r="R28" s="1134">
        <v>547.30349999999999</v>
      </c>
      <c r="S28" s="1134">
        <v>587.54759999999999</v>
      </c>
      <c r="T28" s="1135">
        <v>559.70979999999997</v>
      </c>
      <c r="U28" s="222">
        <v>10.814499999999953</v>
      </c>
      <c r="V28" s="224">
        <v>1.9702300238314985E-2</v>
      </c>
      <c r="W28" s="1098"/>
      <c r="X28" s="1137">
        <v>532.89530000000002</v>
      </c>
      <c r="Y28" s="1099"/>
      <c r="Z28" s="225">
        <v>-9.8121999999999616</v>
      </c>
      <c r="AA28" s="224">
        <v>-1.8080089182478498E-2</v>
      </c>
      <c r="AB28" s="1131"/>
      <c r="AC28" s="1131"/>
      <c r="AD28" s="1131"/>
      <c r="AE28" s="1131"/>
    </row>
    <row r="29" spans="1:31" s="207" customFormat="1">
      <c r="A29" s="1132" t="s">
        <v>298</v>
      </c>
      <c r="B29" s="1098"/>
      <c r="C29" s="1133" t="s">
        <v>331</v>
      </c>
      <c r="D29" s="1134" t="s">
        <v>331</v>
      </c>
      <c r="E29" s="1134" t="s">
        <v>331</v>
      </c>
      <c r="F29" s="1135" t="s">
        <v>331</v>
      </c>
      <c r="G29" s="222">
        <v>0</v>
      </c>
      <c r="H29" s="223">
        <v>0</v>
      </c>
      <c r="I29" s="1128"/>
      <c r="J29" s="1133" t="s">
        <v>331</v>
      </c>
      <c r="K29" s="1134" t="s">
        <v>331</v>
      </c>
      <c r="L29" s="1134" t="s">
        <v>331</v>
      </c>
      <c r="M29" s="1135" t="s">
        <v>331</v>
      </c>
      <c r="N29" s="222" t="s">
        <v>331</v>
      </c>
      <c r="O29" s="224" t="s">
        <v>331</v>
      </c>
      <c r="P29" s="1098"/>
      <c r="Q29" s="1133" t="s">
        <v>331</v>
      </c>
      <c r="R29" s="1134" t="s">
        <v>331</v>
      </c>
      <c r="S29" s="1134" t="s">
        <v>331</v>
      </c>
      <c r="T29" s="1135" t="s">
        <v>331</v>
      </c>
      <c r="U29" s="222" t="s">
        <v>331</v>
      </c>
      <c r="V29" s="224" t="s">
        <v>331</v>
      </c>
      <c r="W29" s="1098"/>
      <c r="X29" s="1137" t="s">
        <v>331</v>
      </c>
      <c r="Y29" s="1130"/>
      <c r="Z29" s="225" t="s">
        <v>331</v>
      </c>
      <c r="AA29" s="224" t="s">
        <v>331</v>
      </c>
      <c r="AB29" s="1131"/>
      <c r="AC29" s="1131"/>
      <c r="AD29" s="1131"/>
      <c r="AE29" s="1131"/>
    </row>
    <row r="30" spans="1:31" s="207" customFormat="1">
      <c r="A30" s="1132" t="s">
        <v>299</v>
      </c>
      <c r="B30" s="1098"/>
      <c r="C30" s="1133" t="s">
        <v>331</v>
      </c>
      <c r="D30" s="1134">
        <v>354.19130000000001</v>
      </c>
      <c r="E30" s="1134" t="s">
        <v>331</v>
      </c>
      <c r="F30" s="1135">
        <v>354.19130000000001</v>
      </c>
      <c r="G30" s="222">
        <v>-16.192999999999984</v>
      </c>
      <c r="H30" s="223">
        <v>-4.3719455711270672E-2</v>
      </c>
      <c r="I30" s="1128"/>
      <c r="J30" s="1133" t="s">
        <v>331</v>
      </c>
      <c r="K30" s="1134" t="s">
        <v>331</v>
      </c>
      <c r="L30" s="1134" t="s">
        <v>331</v>
      </c>
      <c r="M30" s="1135" t="s">
        <v>331</v>
      </c>
      <c r="N30" s="222" t="s">
        <v>331</v>
      </c>
      <c r="O30" s="224" t="s">
        <v>331</v>
      </c>
      <c r="P30" s="1098"/>
      <c r="Q30" s="1133" t="s">
        <v>331</v>
      </c>
      <c r="R30" s="1134">
        <v>353.53609999999998</v>
      </c>
      <c r="S30" s="1134" t="s">
        <v>331</v>
      </c>
      <c r="T30" s="1135">
        <v>353.53609999999998</v>
      </c>
      <c r="U30" s="222">
        <v>37.781399999999962</v>
      </c>
      <c r="V30" s="224">
        <v>0.11965427593001765</v>
      </c>
      <c r="W30" s="1098"/>
      <c r="X30" s="1137">
        <v>354.05669999999998</v>
      </c>
      <c r="Y30" s="1130"/>
      <c r="Z30" s="225">
        <v>-5.101600000000019</v>
      </c>
      <c r="AA30" s="224">
        <v>-1.4204321604150638E-2</v>
      </c>
      <c r="AB30" s="1131"/>
      <c r="AC30" s="1131"/>
      <c r="AD30" s="1131"/>
      <c r="AE30" s="1131"/>
    </row>
    <row r="31" spans="1:31" s="207" customFormat="1">
      <c r="A31" s="1132" t="s">
        <v>300</v>
      </c>
      <c r="B31" s="1098"/>
      <c r="C31" s="1133" t="s">
        <v>331</v>
      </c>
      <c r="D31" s="1134">
        <v>415.24579999999997</v>
      </c>
      <c r="E31" s="1134">
        <v>421.24880000000002</v>
      </c>
      <c r="F31" s="1135">
        <v>419.4855</v>
      </c>
      <c r="G31" s="222">
        <v>-10.969800000000021</v>
      </c>
      <c r="H31" s="223">
        <v>-2.5484179193519085E-2</v>
      </c>
      <c r="I31" s="1128"/>
      <c r="J31" s="1133" t="s">
        <v>331</v>
      </c>
      <c r="K31" s="1134" t="s">
        <v>331</v>
      </c>
      <c r="L31" s="1134" t="s">
        <v>331</v>
      </c>
      <c r="M31" s="1135" t="s">
        <v>331</v>
      </c>
      <c r="N31" s="222" t="s">
        <v>331</v>
      </c>
      <c r="O31" s="224" t="s">
        <v>331</v>
      </c>
      <c r="P31" s="1098"/>
      <c r="Q31" s="1133" t="s">
        <v>331</v>
      </c>
      <c r="R31" s="1134" t="s">
        <v>460</v>
      </c>
      <c r="S31" s="1134" t="s">
        <v>331</v>
      </c>
      <c r="T31" s="1135" t="s">
        <v>460</v>
      </c>
      <c r="U31" s="222" t="s">
        <v>331</v>
      </c>
      <c r="V31" s="224" t="s">
        <v>331</v>
      </c>
      <c r="W31" s="1098"/>
      <c r="X31" s="1137" t="s">
        <v>460</v>
      </c>
      <c r="Y31" s="1130"/>
      <c r="Z31" s="225" t="s">
        <v>331</v>
      </c>
      <c r="AA31" s="224" t="s">
        <v>331</v>
      </c>
      <c r="AB31" s="1131"/>
      <c r="AC31" s="1131"/>
      <c r="AD31" s="1131"/>
      <c r="AE31" s="1131"/>
    </row>
    <row r="32" spans="1:31" s="207" customFormat="1">
      <c r="A32" s="1132" t="s">
        <v>301</v>
      </c>
      <c r="B32" s="1098"/>
      <c r="C32" s="1133" t="s">
        <v>460</v>
      </c>
      <c r="D32" s="1139" t="s">
        <v>460</v>
      </c>
      <c r="E32" s="1139" t="s">
        <v>331</v>
      </c>
      <c r="F32" s="1140" t="s">
        <v>460</v>
      </c>
      <c r="G32" s="222" t="s">
        <v>331</v>
      </c>
      <c r="H32" s="223" t="s">
        <v>331</v>
      </c>
      <c r="I32" s="1128"/>
      <c r="J32" s="1133" t="s">
        <v>331</v>
      </c>
      <c r="K32" s="1139" t="s">
        <v>331</v>
      </c>
      <c r="L32" s="1139" t="s">
        <v>331</v>
      </c>
      <c r="M32" s="1140" t="s">
        <v>331</v>
      </c>
      <c r="N32" s="222" t="s">
        <v>331</v>
      </c>
      <c r="O32" s="224" t="s">
        <v>331</v>
      </c>
      <c r="P32" s="1098"/>
      <c r="Q32" s="1133" t="s">
        <v>331</v>
      </c>
      <c r="R32" s="1139" t="s">
        <v>331</v>
      </c>
      <c r="S32" s="1139" t="s">
        <v>331</v>
      </c>
      <c r="T32" s="1140" t="s">
        <v>331</v>
      </c>
      <c r="U32" s="222" t="s">
        <v>331</v>
      </c>
      <c r="V32" s="224" t="s">
        <v>331</v>
      </c>
      <c r="W32" s="1098"/>
      <c r="X32" s="1137" t="s">
        <v>460</v>
      </c>
      <c r="Y32" s="1130"/>
      <c r="Z32" s="225" t="s">
        <v>331</v>
      </c>
      <c r="AA32" s="224" t="s">
        <v>331</v>
      </c>
      <c r="AB32" s="1131"/>
      <c r="AC32" s="1131"/>
      <c r="AD32" s="1131"/>
      <c r="AE32" s="1131"/>
    </row>
    <row r="33" spans="1:31" s="207" customFormat="1">
      <c r="A33" s="1132" t="s">
        <v>302</v>
      </c>
      <c r="B33" s="1098"/>
      <c r="C33" s="1133" t="s">
        <v>331</v>
      </c>
      <c r="D33" s="1139">
        <v>185.99299999999999</v>
      </c>
      <c r="E33" s="1139" t="s">
        <v>331</v>
      </c>
      <c r="F33" s="1140">
        <v>185.99299999999999</v>
      </c>
      <c r="G33" s="222">
        <v>0.85159999999999059</v>
      </c>
      <c r="H33" s="223">
        <v>4.5997275595841547E-3</v>
      </c>
      <c r="I33" s="1128"/>
      <c r="J33" s="1133" t="s">
        <v>331</v>
      </c>
      <c r="K33" s="1139" t="s">
        <v>331</v>
      </c>
      <c r="L33" s="1139" t="s">
        <v>331</v>
      </c>
      <c r="M33" s="1140" t="s">
        <v>331</v>
      </c>
      <c r="N33" s="222" t="s">
        <v>331</v>
      </c>
      <c r="O33" s="224" t="s">
        <v>331</v>
      </c>
      <c r="P33" s="1098"/>
      <c r="Q33" s="1133" t="s">
        <v>331</v>
      </c>
      <c r="R33" s="1139" t="s">
        <v>331</v>
      </c>
      <c r="S33" s="1139" t="s">
        <v>331</v>
      </c>
      <c r="T33" s="1140" t="s">
        <v>331</v>
      </c>
      <c r="U33" s="222" t="s">
        <v>331</v>
      </c>
      <c r="V33" s="224" t="s">
        <v>331</v>
      </c>
      <c r="W33" s="1098"/>
      <c r="X33" s="1137">
        <v>185.99299999999999</v>
      </c>
      <c r="Y33" s="1130"/>
      <c r="Z33" s="225">
        <v>0.85159999999999059</v>
      </c>
      <c r="AA33" s="224">
        <v>4.5997275595841547E-3</v>
      </c>
      <c r="AB33" s="1131"/>
      <c r="AC33" s="1131"/>
      <c r="AD33" s="1131"/>
      <c r="AE33" s="1131"/>
    </row>
    <row r="34" spans="1:31" s="207" customFormat="1">
      <c r="A34" s="1132" t="s">
        <v>303</v>
      </c>
      <c r="B34" s="1098"/>
      <c r="C34" s="1133" t="s">
        <v>331</v>
      </c>
      <c r="D34" s="1139" t="s">
        <v>331</v>
      </c>
      <c r="E34" s="1139" t="s">
        <v>331</v>
      </c>
      <c r="F34" s="1140" t="s">
        <v>331</v>
      </c>
      <c r="G34" s="222"/>
      <c r="H34" s="223" t="s">
        <v>331</v>
      </c>
      <c r="I34" s="1128"/>
      <c r="J34" s="1133" t="s">
        <v>331</v>
      </c>
      <c r="K34" s="1139" t="s">
        <v>331</v>
      </c>
      <c r="L34" s="1139" t="s">
        <v>331</v>
      </c>
      <c r="M34" s="1140" t="s">
        <v>331</v>
      </c>
      <c r="N34" s="222" t="s">
        <v>331</v>
      </c>
      <c r="O34" s="224" t="s">
        <v>331</v>
      </c>
      <c r="P34" s="1098"/>
      <c r="Q34" s="1133" t="s">
        <v>331</v>
      </c>
      <c r="R34" s="1139" t="s">
        <v>331</v>
      </c>
      <c r="S34" s="1139" t="s">
        <v>331</v>
      </c>
      <c r="T34" s="1140" t="s">
        <v>331</v>
      </c>
      <c r="U34" s="222" t="s">
        <v>331</v>
      </c>
      <c r="V34" s="224" t="s">
        <v>331</v>
      </c>
      <c r="W34" s="1098"/>
      <c r="X34" s="1137" t="s">
        <v>331</v>
      </c>
      <c r="Y34" s="1130"/>
      <c r="Z34" s="225" t="s">
        <v>331</v>
      </c>
      <c r="AA34" s="224" t="s">
        <v>331</v>
      </c>
      <c r="AB34" s="1131"/>
      <c r="AC34" s="1131"/>
      <c r="AD34" s="1131"/>
      <c r="AE34" s="1131"/>
    </row>
    <row r="35" spans="1:31" s="207" customFormat="1">
      <c r="A35" s="1132" t="s">
        <v>304</v>
      </c>
      <c r="B35" s="1098"/>
      <c r="C35" s="1133" t="s">
        <v>331</v>
      </c>
      <c r="D35" s="1134">
        <v>356.70280000000002</v>
      </c>
      <c r="E35" s="1134">
        <v>148.2415</v>
      </c>
      <c r="F35" s="1135">
        <v>250.88650000000001</v>
      </c>
      <c r="G35" s="222">
        <v>-60.449799999999982</v>
      </c>
      <c r="H35" s="223">
        <v>-0.19416238967316046</v>
      </c>
      <c r="I35" s="1128"/>
      <c r="J35" s="1133" t="s">
        <v>331</v>
      </c>
      <c r="K35" s="1134" t="s">
        <v>331</v>
      </c>
      <c r="L35" s="1134" t="s">
        <v>331</v>
      </c>
      <c r="M35" s="1135" t="s">
        <v>331</v>
      </c>
      <c r="N35" s="222" t="s">
        <v>331</v>
      </c>
      <c r="O35" s="224" t="s">
        <v>331</v>
      </c>
      <c r="P35" s="1098"/>
      <c r="Q35" s="1133" t="s">
        <v>331</v>
      </c>
      <c r="R35" s="1134">
        <v>465.8931</v>
      </c>
      <c r="S35" s="1134">
        <v>433.79379999999998</v>
      </c>
      <c r="T35" s="1135">
        <v>439.26010000000002</v>
      </c>
      <c r="U35" s="222">
        <v>-4.9273999999999774</v>
      </c>
      <c r="V35" s="224">
        <v>-1.1093063177149198E-2</v>
      </c>
      <c r="W35" s="1098"/>
      <c r="X35" s="1137">
        <v>395.97179999999997</v>
      </c>
      <c r="Y35" s="1099"/>
      <c r="Z35" s="225">
        <v>-17.686500000000024</v>
      </c>
      <c r="AA35" s="224">
        <v>-4.2756303934914475E-2</v>
      </c>
      <c r="AB35" s="1131"/>
      <c r="AC35" s="1131"/>
      <c r="AD35" s="1131"/>
      <c r="AE35" s="1131"/>
    </row>
    <row r="36" spans="1:31" s="207" customFormat="1">
      <c r="A36" s="1132" t="s">
        <v>305</v>
      </c>
      <c r="B36" s="1098"/>
      <c r="C36" s="1133">
        <v>463.44220000000001</v>
      </c>
      <c r="D36" s="1134">
        <v>472.55790000000002</v>
      </c>
      <c r="E36" s="1134" t="s">
        <v>331</v>
      </c>
      <c r="F36" s="1135">
        <v>466.4461</v>
      </c>
      <c r="G36" s="222">
        <v>-0.30599999999998317</v>
      </c>
      <c r="H36" s="223">
        <v>-6.5559426513561725E-4</v>
      </c>
      <c r="I36" s="1128"/>
      <c r="J36" s="1133" t="s">
        <v>331</v>
      </c>
      <c r="K36" s="1134" t="s">
        <v>331</v>
      </c>
      <c r="L36" s="1134" t="s">
        <v>331</v>
      </c>
      <c r="M36" s="1135" t="s">
        <v>331</v>
      </c>
      <c r="N36" s="222" t="s">
        <v>331</v>
      </c>
      <c r="O36" s="224" t="s">
        <v>331</v>
      </c>
      <c r="P36" s="1098"/>
      <c r="Q36" s="1133">
        <v>552.72789999999998</v>
      </c>
      <c r="R36" s="1134">
        <v>523.56529999999998</v>
      </c>
      <c r="S36" s="1134" t="s">
        <v>331</v>
      </c>
      <c r="T36" s="1135">
        <v>540.82180000000005</v>
      </c>
      <c r="U36" s="222">
        <v>-3.7869999999999209</v>
      </c>
      <c r="V36" s="224">
        <v>-6.9536151454032691E-3</v>
      </c>
      <c r="W36" s="1098"/>
      <c r="X36" s="1137">
        <v>472.12139999999999</v>
      </c>
      <c r="Y36" s="1099"/>
      <c r="Z36" s="225">
        <v>-0.57170000000002119</v>
      </c>
      <c r="AA36" s="224">
        <v>-1.2094528140986771E-3</v>
      </c>
      <c r="AB36" s="1131"/>
      <c r="AC36" s="1131"/>
      <c r="AD36" s="1131"/>
      <c r="AE36" s="1131"/>
    </row>
    <row r="37" spans="1:31" s="207" customFormat="1">
      <c r="A37" s="1132" t="s">
        <v>306</v>
      </c>
      <c r="B37" s="1098"/>
      <c r="C37" s="1133" t="s">
        <v>331</v>
      </c>
      <c r="D37" s="1134">
        <v>486.2817</v>
      </c>
      <c r="E37" s="1134">
        <v>486.04570000000001</v>
      </c>
      <c r="F37" s="1135">
        <v>486.13060000000002</v>
      </c>
      <c r="G37" s="222">
        <v>-6.9968000000000075</v>
      </c>
      <c r="H37" s="223">
        <v>-1.4188625495155982E-2</v>
      </c>
      <c r="I37" s="1128"/>
      <c r="J37" s="1133" t="s">
        <v>331</v>
      </c>
      <c r="K37" s="1134" t="s">
        <v>331</v>
      </c>
      <c r="L37" s="1134" t="s">
        <v>331</v>
      </c>
      <c r="M37" s="1135" t="s">
        <v>331</v>
      </c>
      <c r="N37" s="222" t="s">
        <v>331</v>
      </c>
      <c r="O37" s="224" t="s">
        <v>331</v>
      </c>
      <c r="P37" s="1098"/>
      <c r="Q37" s="1133" t="s">
        <v>331</v>
      </c>
      <c r="R37" s="1134">
        <v>467.46800000000002</v>
      </c>
      <c r="S37" s="1134">
        <v>426.65260000000001</v>
      </c>
      <c r="T37" s="1135">
        <v>437.55880000000002</v>
      </c>
      <c r="U37" s="222">
        <v>-13.129399999999976</v>
      </c>
      <c r="V37" s="224">
        <v>-2.913189207083744E-2</v>
      </c>
      <c r="W37" s="1098"/>
      <c r="X37" s="1137">
        <v>485.72340000000003</v>
      </c>
      <c r="Y37" s="1099"/>
      <c r="Z37" s="225">
        <v>-7.0481999999999516</v>
      </c>
      <c r="AA37" s="224">
        <v>-1.4303178186405141E-2</v>
      </c>
      <c r="AB37" s="1131"/>
      <c r="AC37" s="1131"/>
      <c r="AD37" s="1131"/>
      <c r="AE37" s="1131"/>
    </row>
    <row r="38" spans="1:31" s="207" customFormat="1">
      <c r="A38" s="1132" t="s">
        <v>307</v>
      </c>
      <c r="B38" s="1098"/>
      <c r="C38" s="1133">
        <v>507.8236</v>
      </c>
      <c r="D38" s="1134">
        <v>492.28969999999998</v>
      </c>
      <c r="E38" s="1134" t="s">
        <v>331</v>
      </c>
      <c r="F38" s="1135">
        <v>501.00319999999999</v>
      </c>
      <c r="G38" s="222">
        <v>-1.097500000000025</v>
      </c>
      <c r="H38" s="223">
        <v>-2.1858165105127503E-3</v>
      </c>
      <c r="I38" s="1128"/>
      <c r="J38" s="1133" t="s">
        <v>331</v>
      </c>
      <c r="K38" s="1134" t="s">
        <v>331</v>
      </c>
      <c r="L38" s="1134" t="s">
        <v>331</v>
      </c>
      <c r="M38" s="1135" t="s">
        <v>331</v>
      </c>
      <c r="N38" s="222" t="s">
        <v>331</v>
      </c>
      <c r="O38" s="224" t="s">
        <v>331</v>
      </c>
      <c r="P38" s="1098"/>
      <c r="Q38" s="1133">
        <v>496.74090000000001</v>
      </c>
      <c r="R38" s="1134">
        <v>472.44009999999997</v>
      </c>
      <c r="S38" s="1134" t="s">
        <v>331</v>
      </c>
      <c r="T38" s="1135">
        <v>476.44049999999999</v>
      </c>
      <c r="U38" s="222">
        <v>10.660599999999988</v>
      </c>
      <c r="V38" s="224">
        <v>2.2887634266742785E-2</v>
      </c>
      <c r="W38" s="1098"/>
      <c r="X38" s="1137">
        <v>489.36360000000002</v>
      </c>
      <c r="Y38" s="1099"/>
      <c r="Z38" s="225">
        <v>4.4743000000000279</v>
      </c>
      <c r="AA38" s="224">
        <v>9.2274669702960832E-3</v>
      </c>
      <c r="AB38" s="1097"/>
      <c r="AC38" s="1097"/>
      <c r="AD38" s="1097"/>
      <c r="AE38" s="1097"/>
    </row>
    <row r="39" spans="1:31" s="207" customFormat="1">
      <c r="A39" s="1132" t="s">
        <v>308</v>
      </c>
      <c r="B39" s="1098"/>
      <c r="C39" s="1133">
        <v>444.58460000000002</v>
      </c>
      <c r="D39" s="1134">
        <v>453.6164</v>
      </c>
      <c r="E39" s="1134">
        <v>478.54640000000001</v>
      </c>
      <c r="F39" s="1135">
        <v>470.17700000000002</v>
      </c>
      <c r="G39" s="222">
        <v>11.109700000000032</v>
      </c>
      <c r="H39" s="223">
        <v>2.4200591068019861E-2</v>
      </c>
      <c r="I39" s="1128"/>
      <c r="J39" s="1133" t="s">
        <v>331</v>
      </c>
      <c r="K39" s="1134" t="s">
        <v>331</v>
      </c>
      <c r="L39" s="1134" t="s">
        <v>331</v>
      </c>
      <c r="M39" s="1135" t="s">
        <v>331</v>
      </c>
      <c r="N39" s="222" t="s">
        <v>331</v>
      </c>
      <c r="O39" s="224" t="s">
        <v>331</v>
      </c>
      <c r="P39" s="1098"/>
      <c r="Q39" s="1133">
        <v>405.80419999999998</v>
      </c>
      <c r="R39" s="1134">
        <v>414.31740000000002</v>
      </c>
      <c r="S39" s="1134">
        <v>471.7749</v>
      </c>
      <c r="T39" s="1135">
        <v>463.82299999999998</v>
      </c>
      <c r="U39" s="222">
        <v>46.214099999999974</v>
      </c>
      <c r="V39" s="224">
        <v>0.11066358978460467</v>
      </c>
      <c r="W39" s="1098"/>
      <c r="X39" s="1137">
        <v>465.52190000000002</v>
      </c>
      <c r="Y39" s="1099"/>
      <c r="Z39" s="225">
        <v>36.828100000000006</v>
      </c>
      <c r="AA39" s="224">
        <v>8.5907703820302439E-2</v>
      </c>
      <c r="AB39" s="1131"/>
      <c r="AC39" s="1131"/>
      <c r="AD39" s="1131"/>
      <c r="AE39" s="1131"/>
    </row>
    <row r="40" spans="1:31" s="207" customFormat="1">
      <c r="A40" s="1132" t="s">
        <v>309</v>
      </c>
      <c r="B40" s="1098"/>
      <c r="C40" s="1133">
        <v>486.92739999999998</v>
      </c>
      <c r="D40" s="1134">
        <v>498.78660000000002</v>
      </c>
      <c r="E40" s="1134">
        <v>487.13389999999998</v>
      </c>
      <c r="F40" s="1135">
        <v>493.4348</v>
      </c>
      <c r="G40" s="222">
        <v>2.9735999999999763</v>
      </c>
      <c r="H40" s="223">
        <v>6.0628649116383215E-3</v>
      </c>
      <c r="I40" s="1128"/>
      <c r="J40" s="1133" t="s">
        <v>331</v>
      </c>
      <c r="K40" s="1134" t="s">
        <v>331</v>
      </c>
      <c r="L40" s="1134" t="s">
        <v>331</v>
      </c>
      <c r="M40" s="1135" t="s">
        <v>331</v>
      </c>
      <c r="N40" s="222" t="s">
        <v>331</v>
      </c>
      <c r="O40" s="224" t="s">
        <v>331</v>
      </c>
      <c r="P40" s="1098"/>
      <c r="Q40" s="1133">
        <v>530.9357</v>
      </c>
      <c r="R40" s="1134">
        <v>444.589</v>
      </c>
      <c r="S40" s="1134">
        <v>493.44139999999999</v>
      </c>
      <c r="T40" s="1135">
        <v>465.33429999999998</v>
      </c>
      <c r="U40" s="222" t="s">
        <v>331</v>
      </c>
      <c r="V40" s="224" t="s">
        <v>331</v>
      </c>
      <c r="W40" s="1098"/>
      <c r="X40" s="1137">
        <v>491.11579999999998</v>
      </c>
      <c r="Y40" s="1099"/>
      <c r="Z40" s="225">
        <v>2.7281999999999584</v>
      </c>
      <c r="AA40" s="224">
        <v>5.5861369125669302E-3</v>
      </c>
      <c r="AB40" s="1131"/>
      <c r="AC40" s="1131"/>
      <c r="AD40" s="1131"/>
      <c r="AE40" s="1131"/>
    </row>
    <row r="41" spans="1:31" s="207" customFormat="1">
      <c r="A41" s="1132" t="s">
        <v>310</v>
      </c>
      <c r="B41" s="1098"/>
      <c r="C41" s="1133" t="s">
        <v>331</v>
      </c>
      <c r="D41" s="1134">
        <v>471.9205</v>
      </c>
      <c r="E41" s="1134" t="s">
        <v>460</v>
      </c>
      <c r="F41" s="1135" t="s">
        <v>460</v>
      </c>
      <c r="G41" s="222" t="s">
        <v>331</v>
      </c>
      <c r="H41" s="223" t="s">
        <v>331</v>
      </c>
      <c r="I41" s="1128"/>
      <c r="J41" s="1133" t="s">
        <v>331</v>
      </c>
      <c r="K41" s="1134" t="s">
        <v>331</v>
      </c>
      <c r="L41" s="1134" t="s">
        <v>331</v>
      </c>
      <c r="M41" s="1135" t="s">
        <v>331</v>
      </c>
      <c r="N41" s="222" t="s">
        <v>331</v>
      </c>
      <c r="O41" s="224" t="s">
        <v>331</v>
      </c>
      <c r="P41" s="1098"/>
      <c r="Q41" s="1133" t="s">
        <v>331</v>
      </c>
      <c r="R41" s="1134" t="s">
        <v>331</v>
      </c>
      <c r="S41" s="1134" t="s">
        <v>460</v>
      </c>
      <c r="T41" s="1135" t="s">
        <v>460</v>
      </c>
      <c r="U41" s="222" t="s">
        <v>331</v>
      </c>
      <c r="V41" s="224" t="s">
        <v>331</v>
      </c>
      <c r="W41" s="1098"/>
      <c r="X41" s="1137" t="s">
        <v>460</v>
      </c>
      <c r="Y41" s="1099"/>
      <c r="Z41" s="225" t="s">
        <v>331</v>
      </c>
      <c r="AA41" s="224" t="s">
        <v>331</v>
      </c>
      <c r="AB41" s="1131"/>
      <c r="AC41" s="1131"/>
      <c r="AD41" s="1131"/>
      <c r="AE41" s="1131"/>
    </row>
    <row r="42" spans="1:31" s="207" customFormat="1">
      <c r="A42" s="1132" t="s">
        <v>311</v>
      </c>
      <c r="B42" s="1098"/>
      <c r="C42" s="1133" t="s">
        <v>331</v>
      </c>
      <c r="D42" s="1134">
        <v>477.33909999999997</v>
      </c>
      <c r="E42" s="1134">
        <v>476.73489999999998</v>
      </c>
      <c r="F42" s="1135">
        <v>476.90019999999998</v>
      </c>
      <c r="G42" s="222">
        <v>0.9294999999999618</v>
      </c>
      <c r="H42" s="223">
        <v>1.9528512994602121E-3</v>
      </c>
      <c r="I42" s="1128"/>
      <c r="J42" s="1133" t="s">
        <v>331</v>
      </c>
      <c r="K42" s="1134" t="s">
        <v>331</v>
      </c>
      <c r="L42" s="1134" t="s">
        <v>331</v>
      </c>
      <c r="M42" s="1135" t="s">
        <v>331</v>
      </c>
      <c r="N42" s="222" t="s">
        <v>331</v>
      </c>
      <c r="O42" s="224" t="s">
        <v>331</v>
      </c>
      <c r="P42" s="1098"/>
      <c r="Q42" s="1133" t="s">
        <v>331</v>
      </c>
      <c r="R42" s="1134" t="s">
        <v>331</v>
      </c>
      <c r="S42" s="1134" t="s">
        <v>331</v>
      </c>
      <c r="T42" s="1135" t="s">
        <v>331</v>
      </c>
      <c r="U42" s="222" t="s">
        <v>331</v>
      </c>
      <c r="V42" s="224" t="s">
        <v>331</v>
      </c>
      <c r="W42" s="1098"/>
      <c r="X42" s="1137">
        <v>476.90019999999998</v>
      </c>
      <c r="Y42" s="1099"/>
      <c r="Z42" s="225">
        <v>0.9294999999999618</v>
      </c>
      <c r="AA42" s="224">
        <v>1.9528512994602121E-3</v>
      </c>
      <c r="AB42" s="1131"/>
      <c r="AC42" s="1131"/>
      <c r="AD42" s="1131"/>
      <c r="AE42" s="1131"/>
    </row>
    <row r="43" spans="1:31" s="207" customFormat="1" ht="13.5" thickBot="1">
      <c r="A43" s="1142" t="s">
        <v>312</v>
      </c>
      <c r="B43" s="1098"/>
      <c r="C43" s="1143" t="s">
        <v>331</v>
      </c>
      <c r="D43" s="1144">
        <v>519.82839999999999</v>
      </c>
      <c r="E43" s="1144">
        <v>535.44190000000003</v>
      </c>
      <c r="F43" s="1145">
        <v>528.88340000000005</v>
      </c>
      <c r="G43" s="227">
        <v>-1.0021999999999025</v>
      </c>
      <c r="H43" s="228">
        <v>-1.8913516426940502E-3</v>
      </c>
      <c r="I43" s="1128"/>
      <c r="J43" s="1143" t="s">
        <v>331</v>
      </c>
      <c r="K43" s="1144" t="s">
        <v>331</v>
      </c>
      <c r="L43" s="1144" t="s">
        <v>331</v>
      </c>
      <c r="M43" s="1145" t="s">
        <v>331</v>
      </c>
      <c r="N43" s="227" t="s">
        <v>331</v>
      </c>
      <c r="O43" s="229" t="s">
        <v>331</v>
      </c>
      <c r="P43" s="1098"/>
      <c r="Q43" s="1143" t="s">
        <v>331</v>
      </c>
      <c r="R43" s="1144">
        <v>547.46709999999996</v>
      </c>
      <c r="S43" s="1144" t="s">
        <v>331</v>
      </c>
      <c r="T43" s="1145">
        <v>547.46709999999996</v>
      </c>
      <c r="U43" s="227">
        <v>20.780899999999974</v>
      </c>
      <c r="V43" s="229">
        <v>3.9455941697352115E-2</v>
      </c>
      <c r="W43" s="1098"/>
      <c r="X43" s="1146">
        <v>529.98649999999998</v>
      </c>
      <c r="Y43" s="1099"/>
      <c r="Z43" s="230">
        <v>0.29079999999999018</v>
      </c>
      <c r="AA43" s="229">
        <v>5.489944509649014E-4</v>
      </c>
      <c r="AB43" s="1097"/>
      <c r="AC43" s="1097"/>
      <c r="AD43" s="1097"/>
      <c r="AE43" s="1097"/>
    </row>
    <row r="44" spans="1:31">
      <c r="A44" s="1147" t="s">
        <v>360</v>
      </c>
    </row>
    <row r="55" spans="3:5" ht="15">
      <c r="D55" s="1097"/>
      <c r="E55" s="210"/>
    </row>
    <row r="59" spans="3:5" ht="20.9" customHeight="1">
      <c r="C59" s="195"/>
      <c r="D59" s="231" t="s">
        <v>384</v>
      </c>
    </row>
    <row r="60" spans="3:5" ht="13.5">
      <c r="C60" s="198"/>
      <c r="D60" s="200"/>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S18" sqref="S18"/>
    </sheetView>
  </sheetViews>
  <sheetFormatPr defaultRowHeight="12.5" outlineLevelCol="1"/>
  <cols>
    <col min="1" max="2" width="8.7265625" style="172" hidden="1" customWidth="1" outlineLevel="1"/>
    <col min="3" max="3" width="32" customWidth="1" collapsed="1"/>
    <col min="4" max="19" width="10.453125" customWidth="1"/>
  </cols>
  <sheetData>
    <row r="1" spans="1:31" ht="53.15" customHeight="1">
      <c r="C1" s="501" t="s">
        <v>374</v>
      </c>
      <c r="D1" s="502"/>
      <c r="E1" s="502"/>
      <c r="F1" s="503"/>
      <c r="G1" s="503"/>
      <c r="H1" s="502"/>
      <c r="I1" s="502"/>
      <c r="J1" s="502"/>
      <c r="K1" s="502"/>
      <c r="L1" s="502"/>
      <c r="M1" s="502"/>
      <c r="N1" s="502"/>
      <c r="O1" s="502"/>
      <c r="P1" s="502"/>
      <c r="Q1" s="502"/>
      <c r="R1" s="502"/>
      <c r="S1" s="504" t="s">
        <v>375</v>
      </c>
      <c r="U1" s="172">
        <v>0</v>
      </c>
      <c r="AE1">
        <v>0</v>
      </c>
    </row>
    <row r="2" spans="1:31" s="137" customFormat="1" ht="20.9" customHeight="1">
      <c r="A2" s="562"/>
      <c r="B2" s="562"/>
      <c r="C2" s="505"/>
      <c r="D2" s="506"/>
      <c r="E2" s="506"/>
      <c r="F2" s="507"/>
      <c r="G2" s="507"/>
      <c r="H2" s="506"/>
      <c r="I2" s="506"/>
      <c r="J2" s="506"/>
      <c r="K2" s="506"/>
      <c r="L2" s="506"/>
      <c r="M2" s="506"/>
      <c r="N2" s="506"/>
      <c r="O2" s="506"/>
      <c r="P2" s="506"/>
      <c r="Q2" s="506"/>
      <c r="R2" s="506"/>
      <c r="S2" s="508" t="s">
        <v>525</v>
      </c>
      <c r="U2" s="562"/>
    </row>
    <row r="3" spans="1:31" s="173" customFormat="1" ht="13">
      <c r="C3" s="563"/>
      <c r="Q3" s="564" t="s">
        <v>527</v>
      </c>
      <c r="R3" s="565" t="s">
        <v>376</v>
      </c>
      <c r="S3" s="566">
        <v>45418</v>
      </c>
    </row>
    <row r="4" spans="1:31" s="173" customFormat="1" ht="13">
      <c r="C4" s="563"/>
      <c r="R4" s="565" t="s">
        <v>377</v>
      </c>
      <c r="S4" s="566">
        <v>45424</v>
      </c>
    </row>
    <row r="5" spans="1:31" ht="6.65" customHeight="1">
      <c r="C5" s="509"/>
    </row>
    <row r="6" spans="1:31" ht="28.4" customHeight="1">
      <c r="C6" s="1291" t="s">
        <v>378</v>
      </c>
      <c r="D6" s="1291"/>
      <c r="E6" s="1291"/>
      <c r="F6" s="1291"/>
      <c r="G6" s="1291"/>
      <c r="H6" s="1291"/>
      <c r="I6" s="1291"/>
      <c r="J6" s="1291"/>
      <c r="K6" s="1291"/>
      <c r="L6" s="1291"/>
      <c r="M6" s="1291"/>
      <c r="N6" s="1291"/>
      <c r="O6" s="1291"/>
      <c r="P6" s="1291"/>
      <c r="Q6" s="1291"/>
      <c r="R6" s="1291"/>
      <c r="S6" s="1291"/>
    </row>
    <row r="7" spans="1:31" ht="5.9" customHeight="1">
      <c r="C7" s="510"/>
      <c r="D7" s="510"/>
      <c r="E7" s="510"/>
      <c r="F7" s="510"/>
      <c r="G7" s="510"/>
      <c r="H7" s="510"/>
      <c r="I7" s="510"/>
      <c r="J7" s="510"/>
      <c r="K7" s="510"/>
      <c r="L7" s="510"/>
      <c r="M7" s="510"/>
      <c r="N7" s="510"/>
      <c r="O7" s="510"/>
      <c r="P7" s="510"/>
      <c r="Q7" s="511"/>
      <c r="R7" s="510"/>
      <c r="S7" s="510"/>
    </row>
    <row r="8" spans="1:31" ht="13" thickBot="1">
      <c r="A8" s="567"/>
      <c r="B8" s="567"/>
      <c r="C8" s="510"/>
      <c r="D8" s="510"/>
      <c r="E8" s="510"/>
      <c r="F8" s="510"/>
      <c r="G8" s="510"/>
      <c r="H8" s="510"/>
      <c r="I8" s="510"/>
      <c r="J8" s="510"/>
      <c r="K8" s="510"/>
      <c r="L8" s="510"/>
      <c r="M8" s="510"/>
      <c r="N8" s="510"/>
      <c r="O8" s="510"/>
      <c r="P8" s="510"/>
      <c r="Q8" s="510"/>
      <c r="R8" s="510"/>
      <c r="S8" s="510"/>
    </row>
    <row r="9" spans="1:31" ht="18.5" thickBot="1">
      <c r="A9" s="567"/>
      <c r="B9" s="567"/>
      <c r="C9" s="512" t="s">
        <v>335</v>
      </c>
      <c r="D9" s="513"/>
      <c r="E9" s="513"/>
      <c r="F9" s="513"/>
      <c r="G9" s="513"/>
      <c r="H9" s="513"/>
      <c r="I9" s="513"/>
      <c r="J9" s="513"/>
      <c r="K9" s="513"/>
      <c r="L9" s="513"/>
      <c r="M9" s="513"/>
      <c r="N9" s="513"/>
      <c r="O9" s="513"/>
      <c r="P9" s="513"/>
      <c r="Q9" s="513"/>
      <c r="R9" s="514"/>
      <c r="S9" s="510"/>
    </row>
    <row r="10" spans="1:31" ht="13.5" thickBot="1">
      <c r="A10" s="172" t="s">
        <v>337</v>
      </c>
      <c r="B10" s="172" t="s">
        <v>338</v>
      </c>
      <c r="C10" s="515"/>
      <c r="D10" s="516" t="s">
        <v>286</v>
      </c>
      <c r="E10" s="517" t="s">
        <v>289</v>
      </c>
      <c r="F10" s="517" t="s">
        <v>290</v>
      </c>
      <c r="G10" s="517" t="s">
        <v>292</v>
      </c>
      <c r="H10" s="517" t="s">
        <v>294</v>
      </c>
      <c r="I10" s="517" t="s">
        <v>295</v>
      </c>
      <c r="J10" s="517" t="s">
        <v>297</v>
      </c>
      <c r="K10" s="517" t="s">
        <v>304</v>
      </c>
      <c r="L10" s="517" t="s">
        <v>305</v>
      </c>
      <c r="M10" s="517" t="s">
        <v>306</v>
      </c>
      <c r="N10" s="517" t="s">
        <v>307</v>
      </c>
      <c r="O10" s="517" t="s">
        <v>308</v>
      </c>
      <c r="P10" s="518" t="s">
        <v>309</v>
      </c>
      <c r="Q10" s="518" t="s">
        <v>312</v>
      </c>
      <c r="R10" s="519" t="s">
        <v>336</v>
      </c>
      <c r="S10" s="510"/>
    </row>
    <row r="11" spans="1:31" ht="14">
      <c r="C11" s="520" t="s">
        <v>339</v>
      </c>
      <c r="D11" s="521"/>
      <c r="E11" s="522"/>
      <c r="F11" s="522"/>
      <c r="G11" s="522"/>
      <c r="H11" s="522"/>
      <c r="I11" s="522"/>
      <c r="J11" s="522"/>
      <c r="K11" s="522"/>
      <c r="L11" s="522"/>
      <c r="M11" s="522"/>
      <c r="N11" s="522"/>
      <c r="O11" s="522"/>
      <c r="P11" s="522"/>
      <c r="Q11" s="522"/>
      <c r="R11" s="523"/>
      <c r="S11" s="510"/>
    </row>
    <row r="12" spans="1:31" ht="13">
      <c r="C12" s="524" t="s">
        <v>340</v>
      </c>
      <c r="D12" s="568">
        <v>102</v>
      </c>
      <c r="E12" s="569">
        <v>100.541</v>
      </c>
      <c r="F12" s="569">
        <v>143.79</v>
      </c>
      <c r="G12" s="569">
        <v>126.46</v>
      </c>
      <c r="H12" s="569">
        <v>111.42</v>
      </c>
      <c r="I12" s="569">
        <v>119.38</v>
      </c>
      <c r="J12" s="569">
        <v>154.21</v>
      </c>
      <c r="K12" s="569">
        <v>115</v>
      </c>
      <c r="L12" s="569">
        <v>219.02</v>
      </c>
      <c r="M12" s="569">
        <v>198.43209999999999</v>
      </c>
      <c r="N12" s="569" t="e">
        <v>#N/A</v>
      </c>
      <c r="O12" s="569">
        <v>42.625300000000003</v>
      </c>
      <c r="P12" s="570" t="e">
        <v>#N/A</v>
      </c>
      <c r="Q12" s="570" t="e">
        <v>#N/A</v>
      </c>
      <c r="R12" s="571">
        <v>134.6824</v>
      </c>
      <c r="S12" s="510"/>
    </row>
    <row r="13" spans="1:31">
      <c r="A13" s="572"/>
      <c r="B13" s="572"/>
      <c r="C13" s="525" t="s">
        <v>341</v>
      </c>
      <c r="D13" s="573">
        <v>93.67</v>
      </c>
      <c r="E13" s="574">
        <v>100.5603</v>
      </c>
      <c r="F13" s="574">
        <v>136.18</v>
      </c>
      <c r="G13" s="574">
        <v>118.53</v>
      </c>
      <c r="H13" s="574">
        <v>111.43</v>
      </c>
      <c r="I13" s="574">
        <v>119.38</v>
      </c>
      <c r="J13" s="574">
        <v>148.12</v>
      </c>
      <c r="K13" s="574">
        <v>113</v>
      </c>
      <c r="L13" s="574">
        <v>162.15</v>
      </c>
      <c r="M13" s="574">
        <v>200.79259999999999</v>
      </c>
      <c r="N13" s="574" t="e">
        <v>#N/A</v>
      </c>
      <c r="O13" s="574">
        <v>34.665799999999997</v>
      </c>
      <c r="P13" s="575" t="e">
        <v>#N/A</v>
      </c>
      <c r="Q13" s="575" t="e">
        <v>#N/A</v>
      </c>
      <c r="R13" s="576">
        <v>129.2671</v>
      </c>
      <c r="S13" s="510"/>
    </row>
    <row r="14" spans="1:31">
      <c r="A14" s="572"/>
      <c r="B14" s="572"/>
      <c r="C14" s="526" t="s">
        <v>342</v>
      </c>
      <c r="D14" s="577">
        <v>-8.3299999999999983</v>
      </c>
      <c r="E14" s="578">
        <v>-1.9300000000001205E-2</v>
      </c>
      <c r="F14" s="578">
        <v>7.6099999999999852</v>
      </c>
      <c r="G14" s="578">
        <v>7.9299999999999926</v>
      </c>
      <c r="H14" s="578">
        <v>-1.0000000000005116E-2</v>
      </c>
      <c r="I14" s="578">
        <v>0</v>
      </c>
      <c r="J14" s="578">
        <v>6.0900000000000034</v>
      </c>
      <c r="K14" s="578">
        <v>2</v>
      </c>
      <c r="L14" s="578">
        <v>56.870000000000005</v>
      </c>
      <c r="M14" s="578">
        <v>-2.3605000000000018</v>
      </c>
      <c r="N14" s="579" t="e">
        <v>#N/A</v>
      </c>
      <c r="O14" s="578">
        <v>7.9595000000000056</v>
      </c>
      <c r="P14" s="580"/>
      <c r="Q14" s="581"/>
      <c r="R14" s="582">
        <v>5.415300000000002</v>
      </c>
      <c r="S14" s="510"/>
    </row>
    <row r="15" spans="1:31" ht="13">
      <c r="A15" s="583"/>
      <c r="B15" s="583"/>
      <c r="C15" s="526" t="s">
        <v>343</v>
      </c>
      <c r="D15" s="527">
        <v>75.733726158726014</v>
      </c>
      <c r="E15" s="528">
        <v>74.650436879651679</v>
      </c>
      <c r="F15" s="528">
        <v>106.76227925846287</v>
      </c>
      <c r="G15" s="528">
        <v>93.894970686593055</v>
      </c>
      <c r="H15" s="528">
        <v>82.727958515737768</v>
      </c>
      <c r="I15" s="528">
        <v>88.638159106163826</v>
      </c>
      <c r="J15" s="528">
        <v>114.4989991268347</v>
      </c>
      <c r="K15" s="528">
        <v>85.386063806406781</v>
      </c>
      <c r="L15" s="528">
        <v>162.61961473808012</v>
      </c>
      <c r="M15" s="528">
        <v>147.33335610295032</v>
      </c>
      <c r="N15" s="528"/>
      <c r="O15" s="528">
        <v>31.648752917975919</v>
      </c>
      <c r="P15" s="529"/>
      <c r="Q15" s="529"/>
      <c r="R15" s="530"/>
      <c r="S15" s="510"/>
    </row>
    <row r="16" spans="1:31" ht="13">
      <c r="A16" s="172" t="s">
        <v>337</v>
      </c>
      <c r="B16" s="172" t="s">
        <v>345</v>
      </c>
      <c r="C16" s="531" t="s">
        <v>344</v>
      </c>
      <c r="D16" s="532">
        <v>3.1</v>
      </c>
      <c r="E16" s="533">
        <v>3.17</v>
      </c>
      <c r="F16" s="533">
        <v>21.7</v>
      </c>
      <c r="G16" s="533">
        <v>8.6</v>
      </c>
      <c r="H16" s="533">
        <v>4.6100000000000003</v>
      </c>
      <c r="I16" s="533">
        <v>18.399999999999999</v>
      </c>
      <c r="J16" s="533">
        <v>10.62</v>
      </c>
      <c r="K16" s="533">
        <v>8.94</v>
      </c>
      <c r="L16" s="533">
        <v>3.14</v>
      </c>
      <c r="M16" s="533">
        <v>11.6</v>
      </c>
      <c r="N16" s="533">
        <v>0</v>
      </c>
      <c r="O16" s="533">
        <v>6.13</v>
      </c>
      <c r="P16" s="534"/>
      <c r="Q16" s="535"/>
      <c r="R16" s="536">
        <v>100.00999999999999</v>
      </c>
      <c r="S16" s="510"/>
    </row>
    <row r="17" spans="1:19" ht="14">
      <c r="C17" s="520" t="s">
        <v>346</v>
      </c>
      <c r="D17" s="537"/>
      <c r="E17" s="538"/>
      <c r="F17" s="538"/>
      <c r="G17" s="538"/>
      <c r="H17" s="538"/>
      <c r="I17" s="538"/>
      <c r="J17" s="538"/>
      <c r="K17" s="538"/>
      <c r="L17" s="538"/>
      <c r="M17" s="538"/>
      <c r="N17" s="538"/>
      <c r="O17" s="538"/>
      <c r="P17" s="538"/>
      <c r="Q17" s="538"/>
      <c r="R17" s="539"/>
      <c r="S17" s="510"/>
    </row>
    <row r="18" spans="1:19" ht="13">
      <c r="C18" s="524" t="s">
        <v>340</v>
      </c>
      <c r="D18" s="568">
        <v>373.33</v>
      </c>
      <c r="E18" s="569" t="s">
        <v>331</v>
      </c>
      <c r="F18" s="569">
        <v>244.5</v>
      </c>
      <c r="G18" s="569">
        <v>177.63</v>
      </c>
      <c r="H18" s="569">
        <v>217.77</v>
      </c>
      <c r="I18" s="569">
        <v>277.35000000000002</v>
      </c>
      <c r="J18" s="569">
        <v>252.28</v>
      </c>
      <c r="K18" s="569">
        <v>219</v>
      </c>
      <c r="L18" s="569">
        <v>451.06</v>
      </c>
      <c r="M18" s="569">
        <v>299.72109999999998</v>
      </c>
      <c r="N18" s="569" t="e">
        <v>#N/A</v>
      </c>
      <c r="O18" s="569">
        <v>390.37189999999998</v>
      </c>
      <c r="P18" s="570"/>
      <c r="Q18" s="570"/>
      <c r="R18" s="571">
        <v>264.75439999999998</v>
      </c>
      <c r="S18" s="510"/>
    </row>
    <row r="19" spans="1:19">
      <c r="A19" s="572"/>
      <c r="B19" s="572"/>
      <c r="C19" s="525" t="s">
        <v>341</v>
      </c>
      <c r="D19" s="573">
        <v>341.17</v>
      </c>
      <c r="E19" s="574" t="s">
        <v>331</v>
      </c>
      <c r="F19" s="574">
        <v>234.3</v>
      </c>
      <c r="G19" s="574">
        <v>163.51</v>
      </c>
      <c r="H19" s="574">
        <v>217.94</v>
      </c>
      <c r="I19" s="574">
        <v>277.35000000000002</v>
      </c>
      <c r="J19" s="574">
        <v>250.67</v>
      </c>
      <c r="K19" s="574">
        <v>215</v>
      </c>
      <c r="L19" s="574">
        <v>438.15</v>
      </c>
      <c r="M19" s="574">
        <v>308.91449999999998</v>
      </c>
      <c r="N19" s="574" t="e">
        <v>#N/A</v>
      </c>
      <c r="O19" s="574">
        <v>399.91269999999997</v>
      </c>
      <c r="P19" s="575"/>
      <c r="Q19" s="575"/>
      <c r="R19" s="576">
        <v>260.98930000000001</v>
      </c>
      <c r="S19" s="510"/>
    </row>
    <row r="20" spans="1:19">
      <c r="A20" s="572"/>
      <c r="B20" s="572"/>
      <c r="C20" s="526" t="s">
        <v>342</v>
      </c>
      <c r="D20" s="577">
        <v>-32.159999999999968</v>
      </c>
      <c r="E20" s="579" t="e">
        <v>#VALUE!</v>
      </c>
      <c r="F20" s="578">
        <v>10.199999999999989</v>
      </c>
      <c r="G20" s="578">
        <v>14.120000000000005</v>
      </c>
      <c r="H20" s="578">
        <v>-0.16999999999998749</v>
      </c>
      <c r="I20" s="578">
        <v>0</v>
      </c>
      <c r="J20" s="578">
        <v>1.6100000000000136</v>
      </c>
      <c r="K20" s="578">
        <v>4</v>
      </c>
      <c r="L20" s="578">
        <v>12.910000000000025</v>
      </c>
      <c r="M20" s="578">
        <v>-9.1933999999999969</v>
      </c>
      <c r="N20" s="579">
        <v>0</v>
      </c>
      <c r="O20" s="578">
        <v>-9.5407999999999902</v>
      </c>
      <c r="P20" s="580"/>
      <c r="Q20" s="581"/>
      <c r="R20" s="582">
        <v>3.7650999999999613</v>
      </c>
      <c r="S20" s="510"/>
    </row>
    <row r="21" spans="1:19" ht="13">
      <c r="A21" s="583"/>
      <c r="B21" s="583"/>
      <c r="C21" s="526" t="s">
        <v>343</v>
      </c>
      <c r="D21" s="527">
        <v>141.00993222397815</v>
      </c>
      <c r="E21" s="540" t="e">
        <v>#VALUE!</v>
      </c>
      <c r="F21" s="528">
        <v>92.349739985435562</v>
      </c>
      <c r="G21" s="528">
        <v>67.092369380829936</v>
      </c>
      <c r="H21" s="528">
        <v>82.253590497457267</v>
      </c>
      <c r="I21" s="528">
        <v>104.75746578715975</v>
      </c>
      <c r="J21" s="528">
        <v>95.288312488857613</v>
      </c>
      <c r="K21" s="528">
        <v>82.718172011494445</v>
      </c>
      <c r="L21" s="528">
        <v>170.36921765983871</v>
      </c>
      <c r="M21" s="528">
        <v>113.20722148527086</v>
      </c>
      <c r="N21" s="528"/>
      <c r="O21" s="528">
        <v>147.44680352809999</v>
      </c>
      <c r="P21" s="529"/>
      <c r="Q21" s="529"/>
      <c r="R21" s="530"/>
      <c r="S21" s="510"/>
    </row>
    <row r="22" spans="1:19" ht="13.5" thickBot="1">
      <c r="C22" s="541" t="s">
        <v>344</v>
      </c>
      <c r="D22" s="542">
        <v>3.57</v>
      </c>
      <c r="E22" s="543">
        <v>0</v>
      </c>
      <c r="F22" s="543">
        <v>17.29</v>
      </c>
      <c r="G22" s="543">
        <v>9.2799999999999994</v>
      </c>
      <c r="H22" s="543">
        <v>11.3</v>
      </c>
      <c r="I22" s="543">
        <v>27.46</v>
      </c>
      <c r="J22" s="543">
        <v>9.18</v>
      </c>
      <c r="K22" s="543">
        <v>6.31</v>
      </c>
      <c r="L22" s="543">
        <v>2.77</v>
      </c>
      <c r="M22" s="543">
        <v>8.49</v>
      </c>
      <c r="N22" s="543">
        <v>0</v>
      </c>
      <c r="O22" s="543">
        <v>4.3499999999999996</v>
      </c>
      <c r="P22" s="544"/>
      <c r="Q22" s="545"/>
      <c r="R22" s="546">
        <v>100</v>
      </c>
      <c r="S22" s="510"/>
    </row>
    <row r="23" spans="1:19" ht="13" thickBot="1">
      <c r="A23" s="567"/>
      <c r="B23" s="567"/>
      <c r="C23" s="510"/>
      <c r="D23" s="510"/>
      <c r="E23" s="510"/>
      <c r="F23" s="510"/>
      <c r="G23" s="510"/>
      <c r="H23" s="510"/>
      <c r="I23" s="510"/>
      <c r="J23" s="510"/>
      <c r="K23" s="510"/>
      <c r="L23" s="510"/>
      <c r="M23" s="510"/>
      <c r="N23" s="510"/>
      <c r="O23" s="510"/>
      <c r="P23" s="510"/>
      <c r="Q23" s="510"/>
      <c r="R23" s="510"/>
      <c r="S23" s="510"/>
    </row>
    <row r="24" spans="1:19" ht="18.5" thickBot="1">
      <c r="A24" s="567"/>
      <c r="B24" s="567"/>
      <c r="C24" s="547" t="s">
        <v>347</v>
      </c>
      <c r="D24" s="513"/>
      <c r="E24" s="513"/>
      <c r="F24" s="513"/>
      <c r="G24" s="513"/>
      <c r="H24" s="513"/>
      <c r="I24" s="513"/>
      <c r="J24" s="513"/>
      <c r="K24" s="513"/>
      <c r="L24" s="513"/>
      <c r="M24" s="513"/>
      <c r="N24" s="513"/>
      <c r="O24" s="513"/>
      <c r="P24" s="513"/>
      <c r="Q24" s="513"/>
      <c r="R24" s="514"/>
      <c r="S24" s="510"/>
    </row>
    <row r="25" spans="1:19" ht="13.5" thickBot="1">
      <c r="A25" s="172" t="s">
        <v>348</v>
      </c>
      <c r="B25" s="172" t="s">
        <v>349</v>
      </c>
      <c r="C25" s="515"/>
      <c r="D25" s="516" t="s">
        <v>286</v>
      </c>
      <c r="E25" s="517" t="s">
        <v>289</v>
      </c>
      <c r="F25" s="517" t="s">
        <v>290</v>
      </c>
      <c r="G25" s="517" t="s">
        <v>292</v>
      </c>
      <c r="H25" s="517" t="s">
        <v>294</v>
      </c>
      <c r="I25" s="517" t="s">
        <v>295</v>
      </c>
      <c r="J25" s="517" t="s">
        <v>297</v>
      </c>
      <c r="K25" s="517" t="s">
        <v>304</v>
      </c>
      <c r="L25" s="517" t="s">
        <v>305</v>
      </c>
      <c r="M25" s="517" t="s">
        <v>306</v>
      </c>
      <c r="N25" s="517" t="s">
        <v>307</v>
      </c>
      <c r="O25" s="517" t="s">
        <v>308</v>
      </c>
      <c r="P25" s="518" t="s">
        <v>309</v>
      </c>
      <c r="Q25" s="518" t="s">
        <v>312</v>
      </c>
      <c r="R25" s="519" t="s">
        <v>336</v>
      </c>
      <c r="S25" s="510"/>
    </row>
    <row r="26" spans="1:19" ht="14">
      <c r="C26" s="520" t="s">
        <v>350</v>
      </c>
      <c r="D26" s="521"/>
      <c r="E26" s="522"/>
      <c r="F26" s="522"/>
      <c r="G26" s="522"/>
      <c r="H26" s="522"/>
      <c r="I26" s="522"/>
      <c r="J26" s="522"/>
      <c r="K26" s="522"/>
      <c r="L26" s="522"/>
      <c r="M26" s="522"/>
      <c r="N26" s="522"/>
      <c r="O26" s="522"/>
      <c r="P26" s="522"/>
      <c r="Q26" s="522"/>
      <c r="R26" s="523"/>
      <c r="S26" s="510"/>
    </row>
    <row r="27" spans="1:19" ht="13">
      <c r="C27" s="524" t="s">
        <v>351</v>
      </c>
      <c r="D27" s="568">
        <v>4.93</v>
      </c>
      <c r="E27" s="569"/>
      <c r="F27" s="569"/>
      <c r="G27" s="569">
        <v>2.86</v>
      </c>
      <c r="H27" s="569">
        <v>3.6</v>
      </c>
      <c r="I27" s="569">
        <v>3.7</v>
      </c>
      <c r="J27" s="569">
        <v>3.61</v>
      </c>
      <c r="K27" s="569"/>
      <c r="L27" s="569">
        <v>2.75</v>
      </c>
      <c r="M27" s="569" t="s">
        <v>331</v>
      </c>
      <c r="N27" s="569">
        <v>3.18</v>
      </c>
      <c r="O27" s="569"/>
      <c r="P27" s="570"/>
      <c r="Q27" s="570">
        <v>2.4003000000000001</v>
      </c>
      <c r="R27" s="571">
        <v>3.4451999999999998</v>
      </c>
      <c r="S27" s="510"/>
    </row>
    <row r="28" spans="1:19">
      <c r="A28" s="572"/>
      <c r="B28" s="572"/>
      <c r="C28" s="525" t="s">
        <v>341</v>
      </c>
      <c r="D28" s="573">
        <v>4.93</v>
      </c>
      <c r="E28" s="548"/>
      <c r="F28" s="549"/>
      <c r="G28" s="549">
        <v>2.81</v>
      </c>
      <c r="H28" s="549">
        <v>3.6</v>
      </c>
      <c r="I28" s="549">
        <v>3.7</v>
      </c>
      <c r="J28" s="549">
        <v>3.61</v>
      </c>
      <c r="K28" s="549"/>
      <c r="L28" s="549">
        <v>2.86</v>
      </c>
      <c r="M28" s="549" t="s">
        <v>331</v>
      </c>
      <c r="N28" s="549">
        <v>3.15</v>
      </c>
      <c r="O28" s="549"/>
      <c r="P28" s="550"/>
      <c r="Q28" s="550">
        <v>2.1926000000000001</v>
      </c>
      <c r="R28" s="576">
        <v>3.4304999999999999</v>
      </c>
      <c r="S28" s="510"/>
    </row>
    <row r="29" spans="1:19">
      <c r="A29" s="572"/>
      <c r="B29" s="572"/>
      <c r="C29" s="526" t="s">
        <v>342</v>
      </c>
      <c r="D29" s="577">
        <v>0</v>
      </c>
      <c r="E29" s="579"/>
      <c r="F29" s="578"/>
      <c r="G29" s="578">
        <v>4.9999999999999822E-2</v>
      </c>
      <c r="H29" s="578">
        <v>0</v>
      </c>
      <c r="I29" s="578">
        <v>0</v>
      </c>
      <c r="J29" s="578">
        <v>0</v>
      </c>
      <c r="K29" s="578"/>
      <c r="L29" s="578">
        <v>-0.10999999999999988</v>
      </c>
      <c r="M29" s="578" t="e">
        <v>#VALUE!</v>
      </c>
      <c r="N29" s="578">
        <v>3.0000000000000249E-2</v>
      </c>
      <c r="O29" s="579"/>
      <c r="P29" s="581"/>
      <c r="Q29" s="580">
        <v>0.2077</v>
      </c>
      <c r="R29" s="582">
        <v>1.4699999999999935E-2</v>
      </c>
      <c r="S29" s="510"/>
    </row>
    <row r="30" spans="1:19" ht="13">
      <c r="A30" s="583"/>
      <c r="B30" s="583"/>
      <c r="C30" s="526" t="s">
        <v>343</v>
      </c>
      <c r="D30" s="527">
        <v>143.0976430976431</v>
      </c>
      <c r="E30" s="540"/>
      <c r="F30" s="528"/>
      <c r="G30" s="528">
        <v>83.014048531289902</v>
      </c>
      <c r="H30" s="528">
        <v>104.4932079414838</v>
      </c>
      <c r="I30" s="528">
        <v>107.39579705096946</v>
      </c>
      <c r="J30" s="528">
        <v>104.78346685243235</v>
      </c>
      <c r="K30" s="528"/>
      <c r="L30" s="528">
        <v>79.821200510855689</v>
      </c>
      <c r="M30" s="528" t="e">
        <v>#VALUE!</v>
      </c>
      <c r="N30" s="528">
        <v>92.302333681644029</v>
      </c>
      <c r="O30" s="528"/>
      <c r="P30" s="529"/>
      <c r="Q30" s="529">
        <v>69.670846394984338</v>
      </c>
      <c r="R30" s="551"/>
      <c r="S30" s="510"/>
    </row>
    <row r="31" spans="1:19" ht="13">
      <c r="A31" s="172" t="s">
        <v>348</v>
      </c>
      <c r="B31" s="172" t="s">
        <v>352</v>
      </c>
      <c r="C31" s="531" t="s">
        <v>344</v>
      </c>
      <c r="D31" s="532">
        <v>5.45</v>
      </c>
      <c r="E31" s="533"/>
      <c r="F31" s="533">
        <v>0</v>
      </c>
      <c r="G31" s="533">
        <v>20.34</v>
      </c>
      <c r="H31" s="533">
        <v>7.69</v>
      </c>
      <c r="I31" s="533">
        <v>44.62</v>
      </c>
      <c r="J31" s="533">
        <v>7.21</v>
      </c>
      <c r="K31" s="533"/>
      <c r="L31" s="533">
        <v>5.73</v>
      </c>
      <c r="M31" s="533">
        <v>0</v>
      </c>
      <c r="N31" s="533">
        <v>4.37</v>
      </c>
      <c r="O31" s="533"/>
      <c r="P31" s="534"/>
      <c r="Q31" s="535">
        <v>4.59</v>
      </c>
      <c r="R31" s="536">
        <v>100</v>
      </c>
      <c r="S31" s="510"/>
    </row>
    <row r="32" spans="1:19" ht="14">
      <c r="C32" s="520" t="s">
        <v>353</v>
      </c>
      <c r="D32" s="537"/>
      <c r="E32" s="538"/>
      <c r="F32" s="538"/>
      <c r="G32" s="538"/>
      <c r="H32" s="538"/>
      <c r="I32" s="538"/>
      <c r="J32" s="538"/>
      <c r="K32" s="538"/>
      <c r="L32" s="538"/>
      <c r="M32" s="538"/>
      <c r="N32" s="538"/>
      <c r="O32" s="538"/>
      <c r="P32" s="538"/>
      <c r="Q32" s="538"/>
      <c r="R32" s="539"/>
      <c r="S32" s="510"/>
    </row>
    <row r="33" spans="1:19" ht="13">
      <c r="C33" s="524" t="s">
        <v>351</v>
      </c>
      <c r="D33" s="568">
        <v>4.6100000000000003</v>
      </c>
      <c r="E33" s="569"/>
      <c r="F33" s="569">
        <v>6.31</v>
      </c>
      <c r="G33" s="569">
        <v>2.5099999999999998</v>
      </c>
      <c r="H33" s="569" t="e">
        <v>#N/A</v>
      </c>
      <c r="I33" s="569">
        <v>3.36</v>
      </c>
      <c r="J33" s="569">
        <v>4</v>
      </c>
      <c r="K33" s="569"/>
      <c r="L33" s="569">
        <v>2.78</v>
      </c>
      <c r="M33" s="569"/>
      <c r="N33" s="569">
        <v>3.15</v>
      </c>
      <c r="O33" s="569"/>
      <c r="P33" s="570"/>
      <c r="Q33" s="570">
        <v>2.3370000000000002</v>
      </c>
      <c r="R33" s="571">
        <v>3.9712000000000001</v>
      </c>
      <c r="S33" s="510"/>
    </row>
    <row r="34" spans="1:19">
      <c r="A34" s="572"/>
      <c r="B34" s="572"/>
      <c r="C34" s="525" t="s">
        <v>341</v>
      </c>
      <c r="D34" s="573">
        <v>4.6100000000000003</v>
      </c>
      <c r="E34" s="574"/>
      <c r="F34" s="574">
        <v>6.1</v>
      </c>
      <c r="G34" s="574">
        <v>2.59</v>
      </c>
      <c r="H34" s="574" t="e">
        <v>#N/A</v>
      </c>
      <c r="I34" s="574">
        <v>3.36</v>
      </c>
      <c r="J34" s="574">
        <v>4.01</v>
      </c>
      <c r="K34" s="574"/>
      <c r="L34" s="574">
        <v>2.82</v>
      </c>
      <c r="M34" s="574"/>
      <c r="N34" s="574">
        <v>3.23</v>
      </c>
      <c r="O34" s="574"/>
      <c r="P34" s="575"/>
      <c r="Q34" s="575">
        <v>1.9258</v>
      </c>
      <c r="R34" s="576">
        <v>3.9281999999999999</v>
      </c>
      <c r="S34" s="510"/>
    </row>
    <row r="35" spans="1:19">
      <c r="A35" s="572"/>
      <c r="B35" s="572"/>
      <c r="C35" s="526" t="s">
        <v>342</v>
      </c>
      <c r="D35" s="577">
        <v>0</v>
      </c>
      <c r="E35" s="579"/>
      <c r="F35" s="578">
        <v>0.20999999999999996</v>
      </c>
      <c r="G35" s="578">
        <v>-8.0000000000000071E-2</v>
      </c>
      <c r="H35" s="578" t="e">
        <v>#N/A</v>
      </c>
      <c r="I35" s="578">
        <v>0</v>
      </c>
      <c r="J35" s="578">
        <v>-9.9999999999997868E-3</v>
      </c>
      <c r="K35" s="578"/>
      <c r="L35" s="578">
        <v>-4.0000000000000036E-2</v>
      </c>
      <c r="M35" s="578"/>
      <c r="N35" s="578">
        <v>-8.0000000000000071E-2</v>
      </c>
      <c r="O35" s="579"/>
      <c r="P35" s="581"/>
      <c r="Q35" s="580">
        <v>0.41120000000000023</v>
      </c>
      <c r="R35" s="582">
        <v>4.3000000000000149E-2</v>
      </c>
      <c r="S35" s="510"/>
    </row>
    <row r="36" spans="1:19" ht="13">
      <c r="A36" s="583"/>
      <c r="B36" s="583"/>
      <c r="C36" s="526" t="s">
        <v>343</v>
      </c>
      <c r="D36" s="527">
        <v>116.08581788879937</v>
      </c>
      <c r="E36" s="540"/>
      <c r="F36" s="528">
        <v>158.89403706688154</v>
      </c>
      <c r="G36" s="528">
        <v>63.205076551168403</v>
      </c>
      <c r="H36" s="528" t="e">
        <v>#N/A</v>
      </c>
      <c r="I36" s="528">
        <v>84.609186140209502</v>
      </c>
      <c r="J36" s="528">
        <v>100.72522159548751</v>
      </c>
      <c r="K36" s="528"/>
      <c r="L36" s="528">
        <v>70.00402900886381</v>
      </c>
      <c r="M36" s="528"/>
      <c r="N36" s="528">
        <v>79.321112006446413</v>
      </c>
      <c r="O36" s="528"/>
      <c r="P36" s="529"/>
      <c r="Q36" s="529">
        <v>58.848710717163577</v>
      </c>
      <c r="R36" s="530"/>
      <c r="S36" s="510"/>
    </row>
    <row r="37" spans="1:19" ht="13">
      <c r="A37" s="172" t="s">
        <v>348</v>
      </c>
      <c r="B37" s="172" t="s">
        <v>354</v>
      </c>
      <c r="C37" s="531" t="s">
        <v>344</v>
      </c>
      <c r="D37" s="532">
        <v>2.85</v>
      </c>
      <c r="E37" s="533"/>
      <c r="F37" s="533">
        <v>25.17</v>
      </c>
      <c r="G37" s="533">
        <v>24.15</v>
      </c>
      <c r="H37" s="533">
        <v>0</v>
      </c>
      <c r="I37" s="533">
        <v>21.5</v>
      </c>
      <c r="J37" s="533">
        <v>16.48</v>
      </c>
      <c r="K37" s="533"/>
      <c r="L37" s="533">
        <v>4.92</v>
      </c>
      <c r="M37" s="533"/>
      <c r="N37" s="533">
        <v>1.46</v>
      </c>
      <c r="O37" s="533"/>
      <c r="P37" s="534"/>
      <c r="Q37" s="535">
        <v>3.47</v>
      </c>
      <c r="R37" s="536">
        <v>100</v>
      </c>
      <c r="S37" s="510"/>
    </row>
    <row r="38" spans="1:19" ht="14">
      <c r="C38" s="520" t="s">
        <v>355</v>
      </c>
      <c r="D38" s="537"/>
      <c r="E38" s="538"/>
      <c r="F38" s="538"/>
      <c r="G38" s="538"/>
      <c r="H38" s="538"/>
      <c r="I38" s="538"/>
      <c r="J38" s="538"/>
      <c r="K38" s="538"/>
      <c r="L38" s="538"/>
      <c r="M38" s="538"/>
      <c r="N38" s="538"/>
      <c r="O38" s="538"/>
      <c r="P38" s="538"/>
      <c r="Q38" s="538"/>
      <c r="R38" s="539"/>
      <c r="S38" s="510"/>
    </row>
    <row r="39" spans="1:19" ht="13">
      <c r="C39" s="524" t="s">
        <v>351</v>
      </c>
      <c r="D39" s="568">
        <v>3.53</v>
      </c>
      <c r="E39" s="569"/>
      <c r="F39" s="569">
        <v>3.25</v>
      </c>
      <c r="G39" s="569">
        <v>2.56</v>
      </c>
      <c r="H39" s="569" t="e">
        <v>#N/A</v>
      </c>
      <c r="I39" s="569">
        <v>3.18</v>
      </c>
      <c r="J39" s="569">
        <v>2.97</v>
      </c>
      <c r="K39" s="569"/>
      <c r="L39" s="569">
        <v>2.52</v>
      </c>
      <c r="M39" s="569"/>
      <c r="N39" s="569">
        <v>2.71</v>
      </c>
      <c r="O39" s="569"/>
      <c r="P39" s="570"/>
      <c r="Q39" s="570">
        <v>2.2462</v>
      </c>
      <c r="R39" s="571">
        <v>3.0337999999999998</v>
      </c>
      <c r="S39" s="510"/>
    </row>
    <row r="40" spans="1:19">
      <c r="A40" s="572"/>
      <c r="B40" s="572"/>
      <c r="C40" s="525" t="s">
        <v>341</v>
      </c>
      <c r="D40" s="573">
        <v>3.53</v>
      </c>
      <c r="E40" s="574"/>
      <c r="F40" s="574">
        <v>3.21</v>
      </c>
      <c r="G40" s="574">
        <v>2.56</v>
      </c>
      <c r="H40" s="574" t="e">
        <v>#N/A</v>
      </c>
      <c r="I40" s="574">
        <v>3.18</v>
      </c>
      <c r="J40" s="574">
        <v>2.97</v>
      </c>
      <c r="K40" s="574"/>
      <c r="L40" s="574">
        <v>2.39</v>
      </c>
      <c r="M40" s="574"/>
      <c r="N40" s="574">
        <v>2.72</v>
      </c>
      <c r="O40" s="574"/>
      <c r="P40" s="575"/>
      <c r="Q40" s="575">
        <v>2.2814999999999999</v>
      </c>
      <c r="R40" s="576">
        <v>3.0202</v>
      </c>
      <c r="S40" s="510"/>
    </row>
    <row r="41" spans="1:19">
      <c r="A41" s="572"/>
      <c r="B41" s="572"/>
      <c r="C41" s="526" t="s">
        <v>342</v>
      </c>
      <c r="D41" s="577">
        <v>0</v>
      </c>
      <c r="E41" s="579"/>
      <c r="F41" s="578">
        <v>4.0000000000000036E-2</v>
      </c>
      <c r="G41" s="578">
        <v>0</v>
      </c>
      <c r="H41" s="578" t="e">
        <v>#N/A</v>
      </c>
      <c r="I41" s="578">
        <v>0</v>
      </c>
      <c r="J41" s="578">
        <v>0</v>
      </c>
      <c r="K41" s="578"/>
      <c r="L41" s="578">
        <v>0.12999999999999989</v>
      </c>
      <c r="M41" s="578"/>
      <c r="N41" s="578">
        <v>-1.0000000000000231E-2</v>
      </c>
      <c r="O41" s="579"/>
      <c r="P41" s="581"/>
      <c r="Q41" s="580">
        <v>-3.5299999999999887E-2</v>
      </c>
      <c r="R41" s="582">
        <v>1.3599999999999834E-2</v>
      </c>
      <c r="S41" s="510"/>
    </row>
    <row r="42" spans="1:19" ht="13">
      <c r="A42" s="583"/>
      <c r="B42" s="583"/>
      <c r="C42" s="526" t="s">
        <v>343</v>
      </c>
      <c r="D42" s="527">
        <v>116.35572549278133</v>
      </c>
      <c r="E42" s="540"/>
      <c r="F42" s="528">
        <v>107.12637616190916</v>
      </c>
      <c r="G42" s="528">
        <v>84.382622453688455</v>
      </c>
      <c r="H42" s="528" t="e">
        <v>#N/A</v>
      </c>
      <c r="I42" s="528">
        <v>104.81903882919113</v>
      </c>
      <c r="J42" s="528">
        <v>97.897026831036996</v>
      </c>
      <c r="K42" s="528"/>
      <c r="L42" s="528">
        <v>83.064143977849568</v>
      </c>
      <c r="M42" s="528"/>
      <c r="N42" s="528">
        <v>89.32691673808425</v>
      </c>
      <c r="O42" s="528"/>
      <c r="P42" s="529"/>
      <c r="Q42" s="529">
        <v>74.039158810732417</v>
      </c>
      <c r="R42" s="530"/>
      <c r="S42" s="510"/>
    </row>
    <row r="43" spans="1:19" ht="13.5" thickBot="1">
      <c r="C43" s="541" t="s">
        <v>344</v>
      </c>
      <c r="D43" s="542">
        <v>5.14</v>
      </c>
      <c r="E43" s="543"/>
      <c r="F43" s="543">
        <v>25.14</v>
      </c>
      <c r="G43" s="543">
        <v>14.29</v>
      </c>
      <c r="H43" s="543">
        <v>0</v>
      </c>
      <c r="I43" s="543">
        <v>32.54</v>
      </c>
      <c r="J43" s="543">
        <v>13.84</v>
      </c>
      <c r="K43" s="543"/>
      <c r="L43" s="543">
        <v>3.79</v>
      </c>
      <c r="M43" s="543"/>
      <c r="N43" s="543">
        <v>2.1800000000000002</v>
      </c>
      <c r="O43" s="543"/>
      <c r="P43" s="544"/>
      <c r="Q43" s="545">
        <v>3.09</v>
      </c>
      <c r="R43" s="546">
        <v>100.01000000000002</v>
      </c>
      <c r="S43" s="510"/>
    </row>
    <row r="44" spans="1:19" ht="13" thickBot="1">
      <c r="A44" s="567" t="s">
        <v>356</v>
      </c>
      <c r="B44" s="567" t="s">
        <v>357</v>
      </c>
      <c r="C44" s="510"/>
      <c r="D44" s="510"/>
      <c r="E44" s="510"/>
      <c r="F44" s="510"/>
      <c r="G44" s="510"/>
      <c r="H44" s="510"/>
      <c r="I44" s="510"/>
      <c r="J44" s="510"/>
      <c r="K44" s="510"/>
      <c r="L44" s="510"/>
      <c r="M44" s="510"/>
      <c r="N44" s="510"/>
      <c r="O44" s="510"/>
      <c r="P44" s="510"/>
      <c r="Q44" s="510"/>
      <c r="R44" s="510"/>
      <c r="S44" s="510"/>
    </row>
    <row r="45" spans="1:19" ht="18.5" thickBot="1">
      <c r="A45" s="567"/>
      <c r="B45" s="567"/>
      <c r="C45" s="512" t="s">
        <v>358</v>
      </c>
      <c r="D45" s="513"/>
      <c r="E45" s="513"/>
      <c r="F45" s="513"/>
      <c r="G45" s="513"/>
      <c r="H45" s="513"/>
      <c r="I45" s="513"/>
      <c r="J45" s="513"/>
      <c r="K45" s="513"/>
      <c r="L45" s="513"/>
      <c r="M45" s="513"/>
      <c r="N45" s="513"/>
      <c r="O45" s="513"/>
      <c r="P45" s="513"/>
      <c r="Q45" s="513"/>
      <c r="R45" s="514"/>
      <c r="S45" s="510"/>
    </row>
    <row r="46" spans="1:19" ht="13.5" thickBot="1">
      <c r="C46" s="515"/>
      <c r="D46" s="516" t="s">
        <v>286</v>
      </c>
      <c r="E46" s="517" t="s">
        <v>289</v>
      </c>
      <c r="F46" s="517" t="s">
        <v>290</v>
      </c>
      <c r="G46" s="517" t="s">
        <v>292</v>
      </c>
      <c r="H46" s="517" t="s">
        <v>294</v>
      </c>
      <c r="I46" s="517" t="s">
        <v>295</v>
      </c>
      <c r="J46" s="517" t="s">
        <v>297</v>
      </c>
      <c r="K46" s="517" t="s">
        <v>304</v>
      </c>
      <c r="L46" s="517" t="s">
        <v>305</v>
      </c>
      <c r="M46" s="517" t="s">
        <v>306</v>
      </c>
      <c r="N46" s="517" t="s">
        <v>307</v>
      </c>
      <c r="O46" s="517" t="s">
        <v>308</v>
      </c>
      <c r="P46" s="518" t="s">
        <v>309</v>
      </c>
      <c r="Q46" s="518" t="s">
        <v>312</v>
      </c>
      <c r="R46" s="519" t="s">
        <v>336</v>
      </c>
      <c r="S46" s="510"/>
    </row>
    <row r="47" spans="1:19" ht="13">
      <c r="C47" s="552" t="s">
        <v>359</v>
      </c>
      <c r="D47" s="553">
        <v>695.75</v>
      </c>
      <c r="E47" s="554"/>
      <c r="F47" s="555">
        <v>554</v>
      </c>
      <c r="G47" s="555"/>
      <c r="H47" s="555"/>
      <c r="I47" s="555">
        <v>712.2</v>
      </c>
      <c r="J47" s="555">
        <v>544.5</v>
      </c>
      <c r="K47" s="554">
        <v>568.13</v>
      </c>
      <c r="L47" s="554"/>
      <c r="M47" s="554"/>
      <c r="N47" s="554">
        <v>473.21</v>
      </c>
      <c r="O47" s="554"/>
      <c r="P47" s="554">
        <v>455.8</v>
      </c>
      <c r="Q47" s="554"/>
      <c r="R47" s="556">
        <v>613.14049999999997</v>
      </c>
      <c r="S47" s="510"/>
    </row>
    <row r="48" spans="1:19">
      <c r="A48" s="572"/>
      <c r="B48" s="572"/>
      <c r="C48" s="557" t="s">
        <v>341</v>
      </c>
      <c r="D48" s="558">
        <v>695.75</v>
      </c>
      <c r="E48" s="559"/>
      <c r="F48" s="559">
        <v>554</v>
      </c>
      <c r="G48" s="559"/>
      <c r="H48" s="559"/>
      <c r="I48" s="559">
        <v>708.7</v>
      </c>
      <c r="J48" s="559">
        <v>541</v>
      </c>
      <c r="K48" s="559">
        <v>568.13</v>
      </c>
      <c r="L48" s="559"/>
      <c r="M48" s="559"/>
      <c r="N48" s="559">
        <v>503.43</v>
      </c>
      <c r="O48" s="559"/>
      <c r="P48" s="559">
        <v>465.3</v>
      </c>
      <c r="Q48" s="560"/>
      <c r="R48" s="561">
        <v>612.05510000000004</v>
      </c>
      <c r="S48" s="510"/>
    </row>
    <row r="49" spans="1:19">
      <c r="A49" s="572"/>
      <c r="B49" s="572"/>
      <c r="C49" s="526" t="s">
        <v>342</v>
      </c>
      <c r="D49" s="577">
        <v>0</v>
      </c>
      <c r="E49" s="579"/>
      <c r="F49" s="578">
        <v>0</v>
      </c>
      <c r="G49" s="578"/>
      <c r="H49" s="578"/>
      <c r="I49" s="578">
        <v>3.5</v>
      </c>
      <c r="J49" s="578">
        <v>3.5</v>
      </c>
      <c r="K49" s="578">
        <v>0</v>
      </c>
      <c r="L49" s="578"/>
      <c r="M49" s="578"/>
      <c r="N49" s="578">
        <v>-30.220000000000027</v>
      </c>
      <c r="O49" s="578"/>
      <c r="P49" s="578">
        <v>-9.5</v>
      </c>
      <c r="Q49" s="581"/>
      <c r="R49" s="582">
        <v>1.085399999999936</v>
      </c>
      <c r="S49" s="510"/>
    </row>
    <row r="50" spans="1:19" ht="13">
      <c r="A50" s="583"/>
      <c r="B50" s="583"/>
      <c r="C50" s="526" t="s">
        <v>343</v>
      </c>
      <c r="D50" s="527">
        <v>113.47317621328227</v>
      </c>
      <c r="E50" s="528"/>
      <c r="F50" s="528">
        <v>90.354494606048689</v>
      </c>
      <c r="G50" s="528"/>
      <c r="H50" s="528"/>
      <c r="I50" s="528">
        <v>116.15608494301061</v>
      </c>
      <c r="J50" s="528">
        <v>88.80509442778613</v>
      </c>
      <c r="K50" s="528">
        <v>92.659023502769756</v>
      </c>
      <c r="L50" s="528"/>
      <c r="M50" s="528"/>
      <c r="N50" s="528">
        <v>77.178069300592597</v>
      </c>
      <c r="O50" s="528"/>
      <c r="P50" s="528">
        <v>74.338589605481943</v>
      </c>
      <c r="Q50" s="529"/>
      <c r="R50" s="551"/>
      <c r="S50" s="510"/>
    </row>
    <row r="51" spans="1:19" ht="13.5" thickBot="1">
      <c r="C51" s="541" t="s">
        <v>344</v>
      </c>
      <c r="D51" s="542">
        <v>7.99</v>
      </c>
      <c r="E51" s="543"/>
      <c r="F51" s="543">
        <v>7.91</v>
      </c>
      <c r="G51" s="543"/>
      <c r="H51" s="543"/>
      <c r="I51" s="543">
        <v>28.82</v>
      </c>
      <c r="J51" s="543">
        <v>15.97</v>
      </c>
      <c r="K51" s="543">
        <v>37.450000000000003</v>
      </c>
      <c r="L51" s="543"/>
      <c r="M51" s="543"/>
      <c r="N51" s="543">
        <v>1.48</v>
      </c>
      <c r="O51" s="543"/>
      <c r="P51" s="544">
        <v>0.37</v>
      </c>
      <c r="Q51" s="545"/>
      <c r="R51" s="546">
        <v>99.990000000000009</v>
      </c>
      <c r="S51" s="510"/>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workbookViewId="0">
      <selection activeCell="H15" sqref="H15"/>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293" t="s">
        <v>517</v>
      </c>
      <c r="B5" s="1293"/>
      <c r="C5" s="1293"/>
      <c r="D5" s="1293"/>
      <c r="E5" s="1293"/>
      <c r="F5" s="1293"/>
      <c r="H5" s="375" t="s">
        <v>230</v>
      </c>
      <c r="K5"/>
      <c r="L5"/>
      <c r="M5"/>
      <c r="N5"/>
      <c r="O5"/>
      <c r="P5"/>
    </row>
    <row r="6" spans="1:20" ht="15.75" customHeight="1" thickBot="1">
      <c r="A6" s="1294" t="s">
        <v>115</v>
      </c>
      <c r="B6" s="1296" t="s">
        <v>516</v>
      </c>
      <c r="C6" s="1297"/>
      <c r="D6" s="1298"/>
      <c r="E6" s="1299" t="s">
        <v>518</v>
      </c>
      <c r="F6" s="1301" t="s">
        <v>519</v>
      </c>
      <c r="K6"/>
      <c r="L6"/>
      <c r="M6"/>
      <c r="N6"/>
      <c r="O6"/>
      <c r="P6"/>
    </row>
    <row r="7" spans="1:20" ht="21" customHeight="1" thickBot="1">
      <c r="A7" s="1295"/>
      <c r="B7" s="764" t="s">
        <v>218</v>
      </c>
      <c r="C7" s="765" t="s">
        <v>220</v>
      </c>
      <c r="D7" s="376" t="s">
        <v>221</v>
      </c>
      <c r="E7" s="1300"/>
      <c r="F7" s="1302"/>
      <c r="I7"/>
      <c r="J7"/>
      <c r="K7"/>
      <c r="L7"/>
      <c r="M7"/>
      <c r="N7"/>
      <c r="O7"/>
      <c r="P7"/>
    </row>
    <row r="8" spans="1:20" ht="17.25" customHeight="1" thickBot="1">
      <c r="A8" s="377" t="s">
        <v>116</v>
      </c>
      <c r="B8" s="382">
        <v>2287.0520000000001</v>
      </c>
      <c r="C8" s="391">
        <v>802.84100000000001</v>
      </c>
      <c r="D8" s="380">
        <f t="shared" ref="D8:D13" si="0">(C8/B8)*100</f>
        <v>35.103749280733446</v>
      </c>
      <c r="E8" s="379">
        <v>3687.846</v>
      </c>
      <c r="F8" s="380">
        <f t="shared" ref="F8:F13" si="1">((B8-E8)/E8)*100</f>
        <v>-37.98406983371865</v>
      </c>
      <c r="H8" s="381" t="s">
        <v>117</v>
      </c>
      <c r="I8"/>
      <c r="J8"/>
      <c r="K8"/>
      <c r="L8"/>
      <c r="M8"/>
      <c r="N8"/>
      <c r="O8"/>
      <c r="P8"/>
    </row>
    <row r="9" spans="1:20" ht="18" customHeight="1" thickBot="1">
      <c r="A9" s="377" t="s">
        <v>118</v>
      </c>
      <c r="B9" s="382">
        <v>11428</v>
      </c>
      <c r="C9" s="391">
        <v>1744</v>
      </c>
      <c r="D9" s="380">
        <f t="shared" si="0"/>
        <v>15.260763038151909</v>
      </c>
      <c r="E9" s="383">
        <v>13380</v>
      </c>
      <c r="F9" s="380">
        <f t="shared" si="1"/>
        <v>-14.588938714499253</v>
      </c>
      <c r="H9" s="384">
        <f>B9-E9</f>
        <v>-1952</v>
      </c>
      <c r="J9"/>
      <c r="K9"/>
      <c r="L9"/>
      <c r="M9"/>
      <c r="N9"/>
      <c r="O9"/>
      <c r="P9"/>
      <c r="Q9" s="357"/>
      <c r="R9" s="357"/>
      <c r="S9" s="357"/>
      <c r="T9" s="357"/>
    </row>
    <row r="10" spans="1:20" ht="15" customHeight="1" thickBot="1">
      <c r="A10" s="385" t="s">
        <v>214</v>
      </c>
      <c r="B10" s="382">
        <v>6463</v>
      </c>
      <c r="C10" s="391">
        <v>0</v>
      </c>
      <c r="D10" s="387">
        <f t="shared" si="0"/>
        <v>0</v>
      </c>
      <c r="E10" s="386">
        <v>5700</v>
      </c>
      <c r="F10" s="387">
        <f t="shared" si="1"/>
        <v>13.385964912280702</v>
      </c>
      <c r="J10"/>
      <c r="K10"/>
      <c r="L10"/>
      <c r="M10"/>
      <c r="N10"/>
      <c r="O10"/>
      <c r="P10"/>
      <c r="Q10" s="357"/>
      <c r="R10" s="357"/>
      <c r="S10" s="357"/>
      <c r="T10" s="357"/>
    </row>
    <row r="11" spans="1:20" ht="17.25" customHeight="1" thickBot="1">
      <c r="A11" s="377" t="s">
        <v>119</v>
      </c>
      <c r="B11" s="382">
        <v>80365.342999999993</v>
      </c>
      <c r="C11" s="388">
        <v>19528.009999999998</v>
      </c>
      <c r="D11" s="380">
        <f t="shared" si="0"/>
        <v>24.299043929918895</v>
      </c>
      <c r="E11" s="388">
        <v>72784.697</v>
      </c>
      <c r="F11" s="380">
        <f t="shared" si="1"/>
        <v>10.415164605274091</v>
      </c>
      <c r="J11"/>
      <c r="K11"/>
      <c r="L11"/>
      <c r="M11"/>
      <c r="N11"/>
      <c r="O11"/>
      <c r="P11"/>
      <c r="Q11" s="357"/>
      <c r="R11" s="357"/>
      <c r="S11" s="357"/>
      <c r="T11" s="357"/>
    </row>
    <row r="12" spans="1:20" ht="15" customHeight="1" thickBot="1">
      <c r="A12" s="390" t="s">
        <v>120</v>
      </c>
      <c r="B12" s="382">
        <v>25275.544000000002</v>
      </c>
      <c r="C12" s="391">
        <v>3681.8870000000002</v>
      </c>
      <c r="D12" s="380">
        <f t="shared" si="0"/>
        <v>14.566994087248922</v>
      </c>
      <c r="E12" s="391">
        <v>27808.170999999998</v>
      </c>
      <c r="F12" s="380">
        <f t="shared" si="1"/>
        <v>-9.1074921827832434</v>
      </c>
      <c r="J12"/>
      <c r="K12"/>
      <c r="L12"/>
      <c r="M12"/>
      <c r="N12"/>
      <c r="O12"/>
      <c r="P12"/>
      <c r="Q12" s="357"/>
      <c r="R12" s="357"/>
      <c r="S12" s="357"/>
      <c r="T12" s="357"/>
    </row>
    <row r="13" spans="1:20" ht="15" customHeight="1" thickBot="1">
      <c r="A13" s="390" t="s">
        <v>121</v>
      </c>
      <c r="B13" s="382">
        <f>B11+B12</f>
        <v>105640.88699999999</v>
      </c>
      <c r="C13" s="391">
        <f>C11+C12</f>
        <v>23209.896999999997</v>
      </c>
      <c r="D13" s="392">
        <f t="shared" si="0"/>
        <v>21.970562401657986</v>
      </c>
      <c r="E13" s="391">
        <f>E11+E12</f>
        <v>100592.868</v>
      </c>
      <c r="F13" s="392">
        <f t="shared" si="1"/>
        <v>5.0182672990295742</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93" t="s">
        <v>522</v>
      </c>
      <c r="B18" s="1293"/>
      <c r="C18" s="1293"/>
      <c r="D18" s="1293"/>
      <c r="E18" s="1293"/>
      <c r="F18" s="1293"/>
      <c r="I18"/>
      <c r="J18"/>
      <c r="K18"/>
      <c r="L18"/>
      <c r="M18"/>
      <c r="N18"/>
      <c r="O18" s="357"/>
      <c r="P18" s="357"/>
      <c r="Q18" s="357"/>
      <c r="R18" s="357"/>
      <c r="S18" s="357"/>
      <c r="T18" s="357"/>
    </row>
    <row r="19" spans="1:20" ht="16.5" customHeight="1" thickBot="1">
      <c r="A19" s="1303" t="s">
        <v>453</v>
      </c>
      <c r="B19" s="1296" t="s">
        <v>523</v>
      </c>
      <c r="C19" s="1297"/>
      <c r="D19" s="1298"/>
      <c r="E19" s="1299" t="s">
        <v>518</v>
      </c>
      <c r="F19" s="1301" t="s">
        <v>524</v>
      </c>
      <c r="I19"/>
      <c r="J19"/>
      <c r="K19"/>
      <c r="L19"/>
      <c r="M19"/>
      <c r="N19"/>
      <c r="O19" s="357"/>
      <c r="P19" s="357"/>
      <c r="Q19" s="357"/>
      <c r="R19" s="357"/>
      <c r="S19" s="357"/>
      <c r="T19" s="357"/>
    </row>
    <row r="20" spans="1:20" ht="21" customHeight="1" thickBot="1">
      <c r="A20" s="1304"/>
      <c r="B20" s="395" t="s">
        <v>218</v>
      </c>
      <c r="C20" s="395" t="s">
        <v>325</v>
      </c>
      <c r="D20" s="395" t="s">
        <v>326</v>
      </c>
      <c r="E20" s="1305"/>
      <c r="F20" s="1306"/>
      <c r="I20"/>
      <c r="J20"/>
      <c r="K20"/>
      <c r="L20"/>
      <c r="M20"/>
      <c r="N20"/>
      <c r="O20" s="357"/>
      <c r="P20" s="357"/>
      <c r="Q20" s="357"/>
      <c r="R20" s="357"/>
      <c r="S20" s="357"/>
      <c r="T20" s="357"/>
    </row>
    <row r="21" spans="1:20" ht="15" thickBot="1">
      <c r="A21" s="396" t="s">
        <v>116</v>
      </c>
      <c r="B21" s="382">
        <v>15228.696</v>
      </c>
      <c r="C21" s="397">
        <v>0</v>
      </c>
      <c r="D21" s="398">
        <f t="shared" ref="D21:D26" si="2">(C21/B21)*100</f>
        <v>0</v>
      </c>
      <c r="E21" s="391">
        <v>15109.196</v>
      </c>
      <c r="F21" s="398">
        <f t="shared" ref="F21:F26" si="3">((B21-E21)/E21)*100</f>
        <v>0.79090905962170333</v>
      </c>
      <c r="H21" s="381" t="s">
        <v>123</v>
      </c>
      <c r="K21"/>
      <c r="L21"/>
      <c r="M21"/>
      <c r="N21"/>
      <c r="O21" s="357"/>
      <c r="P21" s="357"/>
      <c r="Q21" s="357"/>
      <c r="R21" s="357"/>
      <c r="S21" s="357"/>
      <c r="T21" s="357"/>
    </row>
    <row r="22" spans="1:20" ht="15" thickBot="1">
      <c r="A22" s="396" t="s">
        <v>118</v>
      </c>
      <c r="B22" s="382">
        <v>62710</v>
      </c>
      <c r="C22" s="397">
        <v>0</v>
      </c>
      <c r="D22" s="380">
        <f t="shared" si="2"/>
        <v>0</v>
      </c>
      <c r="E22" s="391">
        <v>63411</v>
      </c>
      <c r="F22" s="380">
        <f t="shared" si="3"/>
        <v>-1.1054864297992462</v>
      </c>
      <c r="H22" s="384">
        <f>B22-E22</f>
        <v>-701</v>
      </c>
      <c r="K22" s="357"/>
      <c r="L22" s="357"/>
      <c r="M22" s="357"/>
      <c r="O22" s="357"/>
      <c r="P22" s="357"/>
      <c r="Q22" s="357"/>
      <c r="R22" s="357"/>
      <c r="S22" s="357"/>
      <c r="T22" s="357"/>
    </row>
    <row r="23" spans="1:20" ht="15" thickBot="1">
      <c r="A23" s="399" t="s">
        <v>214</v>
      </c>
      <c r="B23" s="382">
        <v>22447</v>
      </c>
      <c r="C23" s="400">
        <v>0</v>
      </c>
      <c r="D23" s="380">
        <f t="shared" si="2"/>
        <v>0</v>
      </c>
      <c r="E23" s="386">
        <v>21241</v>
      </c>
      <c r="F23" s="380">
        <f t="shared" si="3"/>
        <v>5.6776987900757971</v>
      </c>
      <c r="N23" s="357"/>
      <c r="O23" s="357"/>
      <c r="P23" s="357"/>
      <c r="Q23" s="357"/>
      <c r="R23" s="357"/>
      <c r="S23" s="357"/>
      <c r="T23" s="357"/>
    </row>
    <row r="24" spans="1:20" ht="15" thickBot="1">
      <c r="A24" s="396" t="s">
        <v>119</v>
      </c>
      <c r="B24" s="382">
        <v>7299.2939999999999</v>
      </c>
      <c r="C24" s="401">
        <v>25.850999999999999</v>
      </c>
      <c r="D24" s="387">
        <f t="shared" si="2"/>
        <v>0.35415753907158692</v>
      </c>
      <c r="E24" s="391">
        <v>5054.46</v>
      </c>
      <c r="F24" s="387">
        <f t="shared" si="3"/>
        <v>44.412934319393166</v>
      </c>
      <c r="N24" s="357"/>
      <c r="O24" s="357"/>
      <c r="P24" s="357"/>
      <c r="Q24" s="357"/>
      <c r="R24" s="357"/>
      <c r="S24" s="357"/>
      <c r="T24" s="357"/>
    </row>
    <row r="25" spans="1:20" ht="15" thickBot="1">
      <c r="A25" s="396" t="s">
        <v>120</v>
      </c>
      <c r="B25" s="382">
        <v>1410.202</v>
      </c>
      <c r="C25" s="401">
        <v>22.059000000000001</v>
      </c>
      <c r="D25" s="380">
        <f t="shared" si="2"/>
        <v>1.5642439877407635</v>
      </c>
      <c r="E25" s="391">
        <v>1752.578</v>
      </c>
      <c r="F25" s="380">
        <f t="shared" si="3"/>
        <v>-19.535564180310374</v>
      </c>
      <c r="N25" s="357"/>
      <c r="O25" s="357"/>
      <c r="P25" s="357"/>
      <c r="Q25" s="357"/>
      <c r="R25" s="357"/>
      <c r="S25" s="357"/>
      <c r="T25" s="357"/>
    </row>
    <row r="26" spans="1:20" ht="15" thickBot="1">
      <c r="A26" s="396" t="s">
        <v>121</v>
      </c>
      <c r="B26" s="382">
        <f>B24+B25</f>
        <v>8709.4959999999992</v>
      </c>
      <c r="C26" s="391">
        <f>C24+C25</f>
        <v>47.91</v>
      </c>
      <c r="D26" s="392">
        <f t="shared" si="2"/>
        <v>0.55008923593282555</v>
      </c>
      <c r="E26" s="391">
        <f>E24+E25</f>
        <v>6807.0380000000005</v>
      </c>
      <c r="F26" s="392">
        <f t="shared" si="3"/>
        <v>27.948396938580309</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92"/>
      <c r="D30" s="1292"/>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92"/>
      <c r="C41" s="1292"/>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workbookViewId="0">
      <selection activeCell="C37" sqref="C37"/>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307" t="s">
        <v>514</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row>
    <row r="3" spans="1:27" ht="15.75" customHeight="1">
      <c r="A3" s="1308" t="s">
        <v>515</v>
      </c>
      <c r="B3" s="1308"/>
      <c r="C3" s="1308"/>
      <c r="D3" s="1308"/>
      <c r="E3" s="1308"/>
      <c r="F3" s="1308"/>
      <c r="G3" s="1308"/>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52" t="s">
        <v>124</v>
      </c>
      <c r="B5" s="1309" t="s">
        <v>125</v>
      </c>
      <c r="C5" s="1309"/>
      <c r="D5" s="372"/>
      <c r="E5" s="372"/>
      <c r="F5" s="752" t="s">
        <v>126</v>
      </c>
      <c r="G5" s="753" t="s">
        <v>127</v>
      </c>
      <c r="H5" s="754"/>
      <c r="I5" s="372"/>
      <c r="J5" s="372"/>
      <c r="K5" s="752" t="s">
        <v>128</v>
      </c>
      <c r="L5" s="755" t="s">
        <v>129</v>
      </c>
      <c r="M5" s="372"/>
      <c r="N5" s="756"/>
      <c r="O5" s="320"/>
      <c r="P5" s="752" t="s">
        <v>130</v>
      </c>
      <c r="Q5" s="755" t="s">
        <v>131</v>
      </c>
      <c r="R5" s="372"/>
    </row>
    <row r="6" spans="1:27" ht="53.25" customHeight="1" thickBot="1">
      <c r="A6" s="924" t="s">
        <v>132</v>
      </c>
      <c r="B6" s="491" t="s">
        <v>133</v>
      </c>
      <c r="C6" s="492" t="s">
        <v>134</v>
      </c>
      <c r="D6" s="493" t="s">
        <v>135</v>
      </c>
      <c r="E6" s="494"/>
      <c r="F6" s="924"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6" thickBot="1">
      <c r="A7" s="435" t="s">
        <v>361</v>
      </c>
      <c r="B7" s="436">
        <v>1627.4</v>
      </c>
      <c r="C7" s="436">
        <v>645</v>
      </c>
      <c r="D7" s="437">
        <v>5.3839460877562706</v>
      </c>
      <c r="E7" s="494"/>
      <c r="F7" s="974" t="s">
        <v>137</v>
      </c>
      <c r="G7" s="975">
        <v>988.43600000000004</v>
      </c>
      <c r="H7" s="975">
        <v>6421</v>
      </c>
      <c r="I7" s="976">
        <v>2.5805302895811359</v>
      </c>
      <c r="J7" s="494"/>
      <c r="K7" s="432" t="s">
        <v>137</v>
      </c>
      <c r="L7" s="433">
        <v>101393.681</v>
      </c>
      <c r="M7" s="433">
        <v>18140.189999999999</v>
      </c>
      <c r="N7" s="434">
        <v>5.5894497797432114</v>
      </c>
      <c r="O7" s="357"/>
      <c r="P7" s="432" t="s">
        <v>138</v>
      </c>
      <c r="Q7" s="433">
        <v>25256.894</v>
      </c>
      <c r="R7" s="433">
        <v>4623.067</v>
      </c>
      <c r="S7" s="434">
        <v>5.4632333903012871</v>
      </c>
    </row>
    <row r="8" spans="1:27" ht="16" thickBot="1">
      <c r="A8" s="432" t="s">
        <v>137</v>
      </c>
      <c r="B8" s="433">
        <v>1520.06</v>
      </c>
      <c r="C8" s="433">
        <v>7414</v>
      </c>
      <c r="D8" s="434">
        <v>2.9139573045425267</v>
      </c>
      <c r="E8" s="494"/>
      <c r="F8" s="977" t="s">
        <v>222</v>
      </c>
      <c r="G8" s="1054">
        <v>993.29300000000001</v>
      </c>
      <c r="H8" s="439">
        <v>6463</v>
      </c>
      <c r="I8" s="440">
        <v>2.5773442243522213</v>
      </c>
      <c r="J8" s="494"/>
      <c r="K8" s="432" t="s">
        <v>464</v>
      </c>
      <c r="L8" s="433">
        <v>75881.702000000005</v>
      </c>
      <c r="M8" s="433">
        <v>13948.234</v>
      </c>
      <c r="N8" s="434">
        <v>5.4402372372014982</v>
      </c>
      <c r="O8" s="357"/>
      <c r="P8" s="432" t="s">
        <v>140</v>
      </c>
      <c r="Q8" s="433">
        <v>16900.281999999999</v>
      </c>
      <c r="R8" s="433">
        <v>3589.5940000000001</v>
      </c>
      <c r="S8" s="434">
        <v>4.7081318945819497</v>
      </c>
    </row>
    <row r="9" spans="1:27" ht="15.5">
      <c r="A9" s="432" t="s">
        <v>150</v>
      </c>
      <c r="B9" s="433">
        <v>1480.922</v>
      </c>
      <c r="C9" s="433">
        <v>777</v>
      </c>
      <c r="D9" s="434">
        <v>3.4975331763572255</v>
      </c>
      <c r="E9" s="494"/>
      <c r="J9" s="494"/>
      <c r="K9" s="432" t="s">
        <v>140</v>
      </c>
      <c r="L9" s="433">
        <v>68671.642000000007</v>
      </c>
      <c r="M9" s="433">
        <v>12442.373</v>
      </c>
      <c r="N9" s="434">
        <v>5.5191756427813257</v>
      </c>
      <c r="O9"/>
      <c r="P9" s="432" t="s">
        <v>137</v>
      </c>
      <c r="Q9" s="433">
        <v>9214.0059999999994</v>
      </c>
      <c r="R9" s="433">
        <v>1881.454</v>
      </c>
      <c r="S9" s="434">
        <v>4.8972794445147212</v>
      </c>
    </row>
    <row r="10" spans="1:27" ht="15.5">
      <c r="A10" s="432" t="s">
        <v>329</v>
      </c>
      <c r="B10" s="433">
        <v>1305.97</v>
      </c>
      <c r="C10" s="433">
        <v>569</v>
      </c>
      <c r="D10" s="434">
        <v>4.3935810526669918</v>
      </c>
      <c r="E10" s="494"/>
      <c r="F10"/>
      <c r="G10"/>
      <c r="H10"/>
      <c r="I10"/>
      <c r="J10" s="494"/>
      <c r="K10" s="432" t="s">
        <v>139</v>
      </c>
      <c r="L10" s="433">
        <v>31906.685000000001</v>
      </c>
      <c r="M10" s="433">
        <v>5491.683</v>
      </c>
      <c r="N10" s="434">
        <v>5.8100012327732689</v>
      </c>
      <c r="O10"/>
      <c r="P10" s="432" t="s">
        <v>139</v>
      </c>
      <c r="Q10" s="433">
        <v>8809.6200000000008</v>
      </c>
      <c r="R10" s="433">
        <v>1825.0830000000001</v>
      </c>
      <c r="S10" s="434">
        <v>4.8269695131673469</v>
      </c>
    </row>
    <row r="11" spans="1:27" ht="15.5">
      <c r="A11" s="432" t="s">
        <v>145</v>
      </c>
      <c r="B11" s="433">
        <v>911.39800000000002</v>
      </c>
      <c r="C11" s="433">
        <v>929</v>
      </c>
      <c r="D11" s="434">
        <v>3.4721643357575802</v>
      </c>
      <c r="E11" s="494"/>
      <c r="F11"/>
      <c r="G11"/>
      <c r="H11"/>
      <c r="I11"/>
      <c r="J11" s="494"/>
      <c r="K11" s="432" t="s">
        <v>330</v>
      </c>
      <c r="L11" s="433">
        <v>28802.576000000001</v>
      </c>
      <c r="M11" s="433">
        <v>6496.9340000000002</v>
      </c>
      <c r="N11" s="434">
        <v>4.4332566715315256</v>
      </c>
      <c r="O11"/>
      <c r="P11" s="432" t="s">
        <v>144</v>
      </c>
      <c r="Q11" s="433">
        <v>8475.991</v>
      </c>
      <c r="R11" s="433">
        <v>1145.482</v>
      </c>
      <c r="S11" s="434">
        <v>7.3994973295084518</v>
      </c>
    </row>
    <row r="12" spans="1:27" ht="15.5">
      <c r="A12" s="432" t="s">
        <v>147</v>
      </c>
      <c r="B12" s="433">
        <v>679.43100000000004</v>
      </c>
      <c r="C12" s="433">
        <v>363</v>
      </c>
      <c r="D12" s="434">
        <v>3.1171278221015108</v>
      </c>
      <c r="E12" s="494"/>
      <c r="F12"/>
      <c r="G12"/>
      <c r="H12"/>
      <c r="I12"/>
      <c r="J12" s="494"/>
      <c r="K12" s="432" t="s">
        <v>146</v>
      </c>
      <c r="L12" s="433">
        <v>20023.513999999999</v>
      </c>
      <c r="M12" s="433">
        <v>2872.3420000000001</v>
      </c>
      <c r="N12" s="434">
        <v>6.9711454972980231</v>
      </c>
      <c r="O12" s="357"/>
      <c r="P12" s="432" t="s">
        <v>330</v>
      </c>
      <c r="Q12" s="433">
        <v>7861.1790000000001</v>
      </c>
      <c r="R12" s="433">
        <v>1912.549</v>
      </c>
      <c r="S12" s="434">
        <v>4.1103150821233863</v>
      </c>
    </row>
    <row r="13" spans="1:27" ht="15.5">
      <c r="A13" s="432" t="s">
        <v>268</v>
      </c>
      <c r="B13" s="433">
        <v>311.8</v>
      </c>
      <c r="C13" s="433">
        <v>133</v>
      </c>
      <c r="D13" s="434">
        <v>4.3638908327501751</v>
      </c>
      <c r="E13" s="494"/>
      <c r="F13"/>
      <c r="G13"/>
      <c r="H13"/>
      <c r="I13"/>
      <c r="J13" s="494"/>
      <c r="K13" s="432" t="s">
        <v>144</v>
      </c>
      <c r="L13" s="433">
        <v>15523.282999999999</v>
      </c>
      <c r="M13" s="433">
        <v>1842.009</v>
      </c>
      <c r="N13" s="434">
        <v>8.4273654471829396</v>
      </c>
      <c r="O13"/>
      <c r="P13" s="432" t="s">
        <v>141</v>
      </c>
      <c r="Q13" s="433">
        <v>7458.0559999999996</v>
      </c>
      <c r="R13" s="433">
        <v>1282.002</v>
      </c>
      <c r="S13" s="434">
        <v>5.8175073049808033</v>
      </c>
    </row>
    <row r="14" spans="1:27" ht="15.5">
      <c r="A14" s="432" t="s">
        <v>146</v>
      </c>
      <c r="B14" s="433">
        <v>272.64999999999998</v>
      </c>
      <c r="C14" s="433">
        <v>133</v>
      </c>
      <c r="D14" s="434">
        <v>3.9802919708029192</v>
      </c>
      <c r="E14" s="494"/>
      <c r="F14"/>
      <c r="G14"/>
      <c r="H14"/>
      <c r="I14"/>
      <c r="J14" s="494"/>
      <c r="K14" s="432" t="s">
        <v>142</v>
      </c>
      <c r="L14" s="433">
        <v>15218.705</v>
      </c>
      <c r="M14" s="433">
        <v>2871.2159999999999</v>
      </c>
      <c r="N14" s="434">
        <v>5.3004389081141925</v>
      </c>
      <c r="O14"/>
      <c r="P14" s="432" t="s">
        <v>146</v>
      </c>
      <c r="Q14" s="433">
        <v>5588.2659999999996</v>
      </c>
      <c r="R14" s="433">
        <v>1189.5219999999999</v>
      </c>
      <c r="S14" s="434">
        <v>4.6979089079478982</v>
      </c>
    </row>
    <row r="15" spans="1:27" ht="15.5">
      <c r="A15" s="432" t="s">
        <v>140</v>
      </c>
      <c r="B15" s="433">
        <v>213.12799999999999</v>
      </c>
      <c r="C15" s="433">
        <v>110</v>
      </c>
      <c r="D15" s="434">
        <v>4.5765084818552717</v>
      </c>
      <c r="E15" s="441"/>
      <c r="J15" s="494"/>
      <c r="K15" s="432" t="s">
        <v>138</v>
      </c>
      <c r="L15" s="433">
        <v>13206.287</v>
      </c>
      <c r="M15" s="433">
        <v>2038.7239999999999</v>
      </c>
      <c r="N15" s="434">
        <v>6.4777218495490319</v>
      </c>
      <c r="O15"/>
      <c r="P15" s="432" t="s">
        <v>147</v>
      </c>
      <c r="Q15" s="433">
        <v>4538.4830000000002</v>
      </c>
      <c r="R15" s="433">
        <v>813.38199999999995</v>
      </c>
      <c r="S15" s="434">
        <v>5.5797681778057546</v>
      </c>
    </row>
    <row r="16" spans="1:27" ht="16" thickBot="1">
      <c r="A16" s="432" t="s">
        <v>143</v>
      </c>
      <c r="B16" s="433">
        <v>147.77600000000001</v>
      </c>
      <c r="C16" s="433">
        <v>233</v>
      </c>
      <c r="D16" s="434">
        <v>3.2211347734158728</v>
      </c>
      <c r="E16" s="494"/>
      <c r="J16" s="494"/>
      <c r="K16" s="432" t="s">
        <v>154</v>
      </c>
      <c r="L16" s="433">
        <v>12207.737999999999</v>
      </c>
      <c r="M16" s="433">
        <v>2413.85</v>
      </c>
      <c r="N16" s="434">
        <v>5.057372247654162</v>
      </c>
      <c r="O16"/>
      <c r="P16" s="432" t="s">
        <v>153</v>
      </c>
      <c r="Q16" s="433">
        <v>3826.95</v>
      </c>
      <c r="R16" s="433">
        <v>951.61199999999997</v>
      </c>
      <c r="S16" s="434">
        <v>4.0215444950252834</v>
      </c>
    </row>
    <row r="17" spans="1:19" ht="16" thickBot="1">
      <c r="A17" s="977" t="s">
        <v>222</v>
      </c>
      <c r="B17" s="1054">
        <v>8591.5249999999996</v>
      </c>
      <c r="C17" s="439">
        <v>11428</v>
      </c>
      <c r="D17" s="440">
        <v>3.7565936410715626</v>
      </c>
      <c r="E17" s="494"/>
      <c r="F17" s="494"/>
      <c r="G17" s="494"/>
      <c r="H17" s="496"/>
      <c r="I17" s="494"/>
      <c r="J17" s="494"/>
      <c r="K17" s="432" t="s">
        <v>147</v>
      </c>
      <c r="L17" s="433">
        <v>12191.224</v>
      </c>
      <c r="M17" s="433">
        <v>1972.1559999999999</v>
      </c>
      <c r="N17" s="434">
        <v>6.1816732550569027</v>
      </c>
      <c r="O17"/>
      <c r="P17" s="432" t="s">
        <v>371</v>
      </c>
      <c r="Q17" s="433">
        <v>3486.3620000000001</v>
      </c>
      <c r="R17" s="433">
        <v>679.87300000000005</v>
      </c>
      <c r="S17" s="434">
        <v>5.1279606632415167</v>
      </c>
    </row>
    <row r="18" spans="1:19" ht="15.5">
      <c r="A18"/>
      <c r="B18"/>
      <c r="C18"/>
      <c r="D18"/>
      <c r="E18" s="494"/>
      <c r="F18" s="494"/>
      <c r="G18" s="494"/>
      <c r="H18" s="496"/>
      <c r="I18" s="494"/>
      <c r="J18" s="494"/>
      <c r="K18" s="432" t="s">
        <v>248</v>
      </c>
      <c r="L18" s="433">
        <v>10951.284</v>
      </c>
      <c r="M18" s="433">
        <v>1450.9159999999999</v>
      </c>
      <c r="N18" s="434">
        <v>7.5478415015066345</v>
      </c>
      <c r="O18"/>
      <c r="P18" s="432" t="s">
        <v>151</v>
      </c>
      <c r="Q18" s="433">
        <v>3057.5169999999998</v>
      </c>
      <c r="R18" s="433">
        <v>578.99599999999998</v>
      </c>
      <c r="S18" s="434">
        <v>5.2807221466124119</v>
      </c>
    </row>
    <row r="19" spans="1:19" ht="15.5">
      <c r="A19"/>
      <c r="B19"/>
      <c r="C19"/>
      <c r="D19"/>
      <c r="E19" s="232"/>
      <c r="F19" s="494"/>
      <c r="G19" s="494"/>
      <c r="H19" s="496"/>
      <c r="I19" s="494"/>
      <c r="J19" s="494"/>
      <c r="K19" s="432" t="s">
        <v>145</v>
      </c>
      <c r="L19" s="433">
        <v>6829.2640000000001</v>
      </c>
      <c r="M19" s="433">
        <v>1421.9380000000001</v>
      </c>
      <c r="N19" s="434">
        <v>4.8027860567760339</v>
      </c>
      <c r="O19"/>
      <c r="P19" s="432" t="s">
        <v>237</v>
      </c>
      <c r="Q19" s="433">
        <v>2703.8939999999998</v>
      </c>
      <c r="R19" s="433">
        <v>504.63600000000002</v>
      </c>
      <c r="S19" s="434">
        <v>5.3581076260908844</v>
      </c>
    </row>
    <row r="20" spans="1:19" ht="15.5">
      <c r="A20"/>
      <c r="B20"/>
      <c r="C20"/>
      <c r="D20"/>
      <c r="E20" s="232"/>
      <c r="F20" s="494"/>
      <c r="G20" s="494"/>
      <c r="H20" s="496"/>
      <c r="I20" s="494"/>
      <c r="J20" s="494"/>
      <c r="K20" s="432" t="s">
        <v>152</v>
      </c>
      <c r="L20" s="433">
        <v>6175.7290000000003</v>
      </c>
      <c r="M20" s="433">
        <v>1057.9860000000001</v>
      </c>
      <c r="N20" s="434">
        <v>5.8372502093600476</v>
      </c>
      <c r="O20"/>
      <c r="P20" s="432" t="s">
        <v>155</v>
      </c>
      <c r="Q20" s="433">
        <v>2159.0680000000002</v>
      </c>
      <c r="R20" s="433">
        <v>549.87900000000002</v>
      </c>
      <c r="S20" s="434">
        <v>3.9264419990579746</v>
      </c>
    </row>
    <row r="21" spans="1:19" ht="15.5">
      <c r="E21" s="232"/>
      <c r="F21" s="494"/>
      <c r="G21" s="494"/>
      <c r="H21" s="496"/>
      <c r="I21" s="494"/>
      <c r="J21" s="494"/>
      <c r="K21" s="432" t="s">
        <v>247</v>
      </c>
      <c r="L21" s="433">
        <v>5861.835</v>
      </c>
      <c r="M21" s="433">
        <v>1016.164</v>
      </c>
      <c r="N21" s="434">
        <v>5.7685914872008848</v>
      </c>
      <c r="O21"/>
      <c r="P21" s="432" t="s">
        <v>247</v>
      </c>
      <c r="Q21" s="433">
        <v>1669.797</v>
      </c>
      <c r="R21" s="433">
        <v>367.67</v>
      </c>
      <c r="S21" s="434">
        <v>4.5415644463785458</v>
      </c>
    </row>
    <row r="22" spans="1:19" ht="15.5">
      <c r="A22"/>
      <c r="B22" s="1055"/>
      <c r="C22" s="1055"/>
      <c r="D22" s="241"/>
      <c r="E22" s="232"/>
      <c r="F22" s="494"/>
      <c r="G22" s="494"/>
      <c r="H22" s="494"/>
      <c r="I22" s="494"/>
      <c r="J22" s="494"/>
      <c r="K22" s="432" t="s">
        <v>249</v>
      </c>
      <c r="L22" s="433">
        <v>4719.5140000000001</v>
      </c>
      <c r="M22" s="433">
        <v>901.74400000000003</v>
      </c>
      <c r="N22" s="434">
        <v>5.2337625756312214</v>
      </c>
      <c r="O22"/>
      <c r="P22" s="432" t="s">
        <v>158</v>
      </c>
      <c r="Q22" s="433">
        <v>1639.163</v>
      </c>
      <c r="R22" s="433">
        <v>442.21199999999999</v>
      </c>
      <c r="S22" s="434">
        <v>3.7067356833374041</v>
      </c>
    </row>
    <row r="23" spans="1:19" ht="15.5">
      <c r="A23"/>
      <c r="B23"/>
      <c r="C23"/>
      <c r="D23"/>
      <c r="E23" s="232"/>
      <c r="F23" s="494"/>
      <c r="G23" s="494"/>
      <c r="H23" s="494"/>
      <c r="I23" s="494"/>
      <c r="J23" s="494"/>
      <c r="K23" s="432" t="s">
        <v>141</v>
      </c>
      <c r="L23" s="433">
        <v>4014.9659999999999</v>
      </c>
      <c r="M23" s="433">
        <v>692.78099999999995</v>
      </c>
      <c r="N23" s="434">
        <v>5.7954331888432282</v>
      </c>
      <c r="O23" s="320"/>
      <c r="P23" s="432" t="s">
        <v>150</v>
      </c>
      <c r="Q23" s="433">
        <v>1374.0530000000001</v>
      </c>
      <c r="R23" s="433">
        <v>290.685</v>
      </c>
      <c r="S23" s="434">
        <v>4.7269484149508925</v>
      </c>
    </row>
    <row r="24" spans="1:19" ht="15.5">
      <c r="A24"/>
      <c r="B24"/>
      <c r="C24"/>
      <c r="D24"/>
      <c r="E24" s="232"/>
      <c r="F24" s="494"/>
      <c r="G24" s="494"/>
      <c r="H24" s="494"/>
      <c r="I24" s="494"/>
      <c r="J24" s="494"/>
      <c r="K24" s="432" t="s">
        <v>151</v>
      </c>
      <c r="L24" s="433">
        <v>3955.7950000000001</v>
      </c>
      <c r="M24" s="433">
        <v>601.53899999999999</v>
      </c>
      <c r="N24" s="434">
        <v>6.5761239088404908</v>
      </c>
      <c r="O24"/>
      <c r="P24" s="432" t="s">
        <v>248</v>
      </c>
      <c r="Q24" s="433">
        <v>1284.116</v>
      </c>
      <c r="R24" s="433">
        <v>204.92599999999999</v>
      </c>
      <c r="S24" s="434">
        <v>6.2662424484936032</v>
      </c>
    </row>
    <row r="25" spans="1:19" ht="15.5">
      <c r="A25"/>
      <c r="B25"/>
      <c r="C25"/>
      <c r="D25"/>
      <c r="E25" s="232"/>
      <c r="F25" s="494"/>
      <c r="G25" s="494"/>
      <c r="H25" s="494"/>
      <c r="I25" s="494"/>
      <c r="J25" s="494"/>
      <c r="K25" s="432" t="s">
        <v>158</v>
      </c>
      <c r="L25" s="433">
        <v>2896.9740000000002</v>
      </c>
      <c r="M25" s="433">
        <v>692.39800000000002</v>
      </c>
      <c r="N25" s="434">
        <v>4.1839722240676602</v>
      </c>
      <c r="O25"/>
      <c r="P25" s="432" t="s">
        <v>142</v>
      </c>
      <c r="Q25" s="433">
        <v>1279.8030000000001</v>
      </c>
      <c r="R25" s="433">
        <v>331.61099999999999</v>
      </c>
      <c r="S25" s="434">
        <v>3.8593502628079288</v>
      </c>
    </row>
    <row r="26" spans="1:19" ht="15.5">
      <c r="A26"/>
      <c r="B26"/>
      <c r="C26"/>
      <c r="D26"/>
      <c r="E26" s="232"/>
      <c r="F26" s="494"/>
      <c r="G26" s="494"/>
      <c r="H26" s="494"/>
      <c r="I26" s="494"/>
      <c r="J26" s="494"/>
      <c r="K26" s="432" t="s">
        <v>143</v>
      </c>
      <c r="L26" s="433">
        <v>2695.5070000000001</v>
      </c>
      <c r="M26" s="433">
        <v>662.49599999999998</v>
      </c>
      <c r="N26" s="434">
        <v>4.0687143771434098</v>
      </c>
      <c r="O26"/>
      <c r="P26" s="432" t="s">
        <v>156</v>
      </c>
      <c r="Q26" s="433">
        <v>1091.527</v>
      </c>
      <c r="R26" s="433">
        <v>244.209</v>
      </c>
      <c r="S26" s="434">
        <v>4.4696428059571929</v>
      </c>
    </row>
    <row r="27" spans="1:19" ht="16" thickBot="1">
      <c r="A27" s="232" t="s">
        <v>328</v>
      </c>
      <c r="B27" s="232"/>
      <c r="C27"/>
      <c r="D27"/>
      <c r="E27" s="232"/>
      <c r="F27" s="494"/>
      <c r="G27" s="494"/>
      <c r="H27" s="494"/>
      <c r="I27" s="494"/>
      <c r="J27" s="494"/>
      <c r="K27" s="432" t="s">
        <v>155</v>
      </c>
      <c r="L27" s="433">
        <v>2194.2080000000001</v>
      </c>
      <c r="M27" s="433">
        <v>528.97199999999998</v>
      </c>
      <c r="N27" s="434">
        <v>4.1480607669215006</v>
      </c>
      <c r="O27"/>
      <c r="P27" s="432" t="s">
        <v>157</v>
      </c>
      <c r="Q27" s="433">
        <v>939.24800000000005</v>
      </c>
      <c r="R27" s="433">
        <v>299.42899999999997</v>
      </c>
      <c r="S27" s="434">
        <v>3.1367970370271423</v>
      </c>
    </row>
    <row r="28" spans="1:19" ht="16" thickBot="1">
      <c r="A28"/>
      <c r="B28"/>
      <c r="C28"/>
      <c r="D28"/>
      <c r="E28" s="232"/>
      <c r="F28" s="494"/>
      <c r="G28" s="494"/>
      <c r="H28" s="494"/>
      <c r="I28" s="494"/>
      <c r="J28" s="494"/>
      <c r="K28" s="432" t="s">
        <v>150</v>
      </c>
      <c r="L28" s="433">
        <v>1623.806</v>
      </c>
      <c r="M28" s="433">
        <v>282.02</v>
      </c>
      <c r="N28" s="434">
        <v>5.7577689525565567</v>
      </c>
      <c r="O28" s="357"/>
      <c r="P28" s="438" t="s">
        <v>222</v>
      </c>
      <c r="Q28" s="439">
        <v>126403.806</v>
      </c>
      <c r="R28" s="439">
        <v>25275.544000000002</v>
      </c>
      <c r="S28" s="440">
        <v>5.0010320648291486</v>
      </c>
    </row>
    <row r="29" spans="1:19" ht="16" thickBot="1">
      <c r="A29"/>
      <c r="B29"/>
      <c r="C29"/>
      <c r="D29"/>
      <c r="E29"/>
      <c r="F29"/>
      <c r="G29"/>
      <c r="H29"/>
      <c r="I29"/>
      <c r="J29" s="494"/>
      <c r="K29" s="438" t="s">
        <v>222</v>
      </c>
      <c r="L29" s="439">
        <v>450789.95</v>
      </c>
      <c r="M29" s="439">
        <v>80365.342999999993</v>
      </c>
      <c r="N29" s="440">
        <v>5.6092580852918159</v>
      </c>
      <c r="O29"/>
      <c r="P29"/>
      <c r="Q29"/>
      <c r="R29"/>
      <c r="S29"/>
    </row>
    <row r="30" spans="1:19" ht="15.5">
      <c r="A30"/>
      <c r="B30"/>
      <c r="C30"/>
      <c r="D30"/>
      <c r="E30"/>
      <c r="F30"/>
      <c r="G30"/>
      <c r="H30"/>
      <c r="I30"/>
      <c r="J30" s="320"/>
      <c r="K30"/>
      <c r="L30"/>
      <c r="M30"/>
      <c r="N30"/>
      <c r="O30" s="320"/>
      <c r="P30"/>
      <c r="Q30"/>
      <c r="R30"/>
      <c r="S30"/>
    </row>
    <row r="31" spans="1:19" ht="15.5">
      <c r="A31"/>
      <c r="B31"/>
      <c r="C31"/>
      <c r="D31"/>
      <c r="E31"/>
      <c r="F31"/>
      <c r="G31"/>
      <c r="H31"/>
      <c r="I31"/>
      <c r="J31" s="320"/>
      <c r="K31"/>
      <c r="L31"/>
      <c r="M31"/>
      <c r="N31"/>
      <c r="O31"/>
      <c r="P31"/>
      <c r="Q31"/>
      <c r="R31"/>
      <c r="S31"/>
    </row>
    <row r="32" spans="1:19" ht="15.5">
      <c r="A32"/>
      <c r="B32"/>
      <c r="C32"/>
      <c r="D32"/>
      <c r="E32"/>
      <c r="F32"/>
      <c r="G32"/>
      <c r="H32"/>
      <c r="I32"/>
      <c r="J32" s="320"/>
      <c r="K32"/>
      <c r="L32"/>
      <c r="M32"/>
      <c r="N32"/>
      <c r="O32"/>
      <c r="P32"/>
      <c r="Q32"/>
      <c r="R32"/>
      <c r="S32"/>
    </row>
    <row r="33" spans="1:19">
      <c r="A33"/>
      <c r="B33"/>
      <c r="C33"/>
      <c r="D33"/>
      <c r="E33"/>
      <c r="F33"/>
      <c r="G33"/>
      <c r="H33"/>
      <c r="I33"/>
      <c r="J33" s="357"/>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6"/>
      <c r="N83" s="448"/>
      <c r="O83"/>
      <c r="P83"/>
      <c r="Q83" s="357"/>
      <c r="R83" s="357"/>
    </row>
    <row r="84" spans="1:18" ht="15.5">
      <c r="A84"/>
      <c r="B84"/>
      <c r="C84"/>
      <c r="D84"/>
      <c r="E84"/>
      <c r="F84"/>
      <c r="G84"/>
      <c r="H84"/>
      <c r="I84"/>
      <c r="J84"/>
      <c r="K84"/>
      <c r="L84"/>
      <c r="M84" s="496"/>
      <c r="N84" s="448"/>
      <c r="O84"/>
      <c r="P84"/>
      <c r="Q84" s="357"/>
      <c r="R84" s="357"/>
    </row>
    <row r="85" spans="1:18" ht="15.5">
      <c r="A85"/>
      <c r="B85"/>
      <c r="C85"/>
      <c r="D85"/>
      <c r="E85"/>
      <c r="F85"/>
      <c r="G85"/>
      <c r="H85"/>
      <c r="I85"/>
      <c r="J85"/>
      <c r="K85"/>
      <c r="L85"/>
      <c r="M85" s="496"/>
      <c r="N85" s="448"/>
      <c r="O85"/>
      <c r="P85"/>
      <c r="Q85" s="357"/>
      <c r="R85" s="357"/>
    </row>
    <row r="86" spans="1:18" ht="15.5">
      <c r="A86"/>
      <c r="B86"/>
      <c r="C86"/>
      <c r="D86"/>
      <c r="E86"/>
      <c r="F86"/>
      <c r="G86"/>
      <c r="H86"/>
      <c r="I86"/>
      <c r="J86"/>
      <c r="K86"/>
      <c r="L86"/>
      <c r="M86" s="496"/>
      <c r="N86" s="448"/>
      <c r="O86"/>
      <c r="P86"/>
      <c r="Q86" s="357"/>
      <c r="R86" s="357"/>
    </row>
    <row r="87" spans="1:18" ht="15.5">
      <c r="A87"/>
      <c r="B87"/>
      <c r="C87"/>
      <c r="D87"/>
      <c r="E87"/>
      <c r="F87"/>
      <c r="G87"/>
      <c r="H87"/>
      <c r="I87"/>
      <c r="J87"/>
      <c r="K87"/>
      <c r="L87"/>
      <c r="M87" s="496"/>
      <c r="N87" s="448"/>
      <c r="O87"/>
      <c r="P87"/>
      <c r="Q87" s="357"/>
      <c r="R87" s="357"/>
    </row>
    <row r="88" spans="1:18" ht="15.5">
      <c r="A88"/>
      <c r="B88"/>
      <c r="C88"/>
      <c r="D88"/>
      <c r="E88"/>
      <c r="F88"/>
      <c r="G88"/>
      <c r="H88"/>
      <c r="I88"/>
      <c r="J88"/>
      <c r="K88"/>
      <c r="L88"/>
      <c r="M88" s="496"/>
      <c r="N88" s="448"/>
      <c r="O88"/>
      <c r="P88"/>
      <c r="Q88" s="357"/>
      <c r="R88" s="357"/>
    </row>
    <row r="89" spans="1:18" ht="15.5">
      <c r="A89"/>
      <c r="B89"/>
      <c r="C89"/>
      <c r="D89"/>
      <c r="E89"/>
      <c r="F89"/>
      <c r="G89"/>
      <c r="H89"/>
      <c r="I89"/>
      <c r="J89"/>
      <c r="K89"/>
      <c r="L89"/>
      <c r="M89" s="496"/>
      <c r="N89" s="448"/>
      <c r="O89"/>
      <c r="P89"/>
      <c r="Q89" s="357"/>
      <c r="R89" s="357"/>
    </row>
    <row r="90" spans="1:18" ht="15.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2">
    <sortCondition descending="1" ref="Q7:Q52"/>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29"/>
  <sheetViews>
    <sheetView showGridLines="0" zoomScaleNormal="100" workbookViewId="0">
      <selection activeCell="P40" sqref="P40"/>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6.7265625" style="373" customWidth="1"/>
    <col min="7" max="7" width="11.26953125" style="373" customWidth="1"/>
    <col min="8" max="8" width="10.453125" style="373" customWidth="1"/>
    <col min="9" max="9" width="8.726562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307" t="s">
        <v>520</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row>
    <row r="3" spans="1:27" ht="18" customHeight="1">
      <c r="A3" s="1308" t="s">
        <v>521</v>
      </c>
      <c r="B3" s="1308"/>
      <c r="C3" s="1308"/>
      <c r="D3" s="1308"/>
      <c r="E3" s="1308"/>
      <c r="F3" s="1308"/>
      <c r="G3" s="1308"/>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11283.868</v>
      </c>
      <c r="C8" s="433">
        <v>12356</v>
      </c>
      <c r="D8" s="434">
        <v>2.7002489934371505</v>
      </c>
      <c r="E8" s="447"/>
      <c r="F8" s="432" t="s">
        <v>137</v>
      </c>
      <c r="G8" s="433">
        <v>1140.9839999999999</v>
      </c>
      <c r="H8" s="433">
        <v>4636</v>
      </c>
      <c r="I8" s="434">
        <v>3.7238867348137701</v>
      </c>
      <c r="K8" s="435" t="s">
        <v>140</v>
      </c>
      <c r="L8" s="436">
        <v>7415.8469999999998</v>
      </c>
      <c r="M8" s="436">
        <v>1867.393</v>
      </c>
      <c r="N8" s="437">
        <v>3.9712299446340431</v>
      </c>
      <c r="P8" s="435" t="s">
        <v>330</v>
      </c>
      <c r="Q8" s="436">
        <v>2004.3920000000001</v>
      </c>
      <c r="R8" s="436">
        <v>385.88</v>
      </c>
      <c r="S8" s="437">
        <v>5.1943402093915205</v>
      </c>
    </row>
    <row r="9" spans="1:27" ht="15.5">
      <c r="A9" s="432" t="s">
        <v>142</v>
      </c>
      <c r="B9" s="433">
        <v>7405.6689999999999</v>
      </c>
      <c r="C9" s="433">
        <v>5349</v>
      </c>
      <c r="D9" s="434">
        <v>2.9579915274479212</v>
      </c>
      <c r="E9" s="448"/>
      <c r="F9" s="432" t="s">
        <v>156</v>
      </c>
      <c r="G9" s="433">
        <v>1081.1199999999999</v>
      </c>
      <c r="H9" s="433">
        <v>5597</v>
      </c>
      <c r="I9" s="434">
        <v>3.0653026969401407</v>
      </c>
      <c r="K9" s="432" t="s">
        <v>157</v>
      </c>
      <c r="L9" s="433">
        <v>3538.6689999999999</v>
      </c>
      <c r="M9" s="433">
        <v>465.20600000000002</v>
      </c>
      <c r="N9" s="434">
        <v>7.606671023159632</v>
      </c>
      <c r="P9" s="432" t="s">
        <v>154</v>
      </c>
      <c r="Q9" s="433">
        <v>1231.443</v>
      </c>
      <c r="R9" s="433">
        <v>243.28100000000001</v>
      </c>
      <c r="S9" s="434">
        <v>5.0618132940920173</v>
      </c>
    </row>
    <row r="10" spans="1:27" ht="15.5">
      <c r="A10" s="432" t="s">
        <v>159</v>
      </c>
      <c r="B10" s="433">
        <v>5550.9970000000003</v>
      </c>
      <c r="C10" s="433">
        <v>9207</v>
      </c>
      <c r="D10" s="434">
        <v>2.4283447612731517</v>
      </c>
      <c r="E10" s="447"/>
      <c r="F10" s="432" t="s">
        <v>155</v>
      </c>
      <c r="G10" s="433">
        <v>1037.828</v>
      </c>
      <c r="H10" s="433">
        <v>4861</v>
      </c>
      <c r="I10" s="434">
        <v>2.8987260808481996</v>
      </c>
      <c r="K10" s="432" t="s">
        <v>155</v>
      </c>
      <c r="L10" s="433">
        <v>3520.422</v>
      </c>
      <c r="M10" s="433">
        <v>825.22900000000004</v>
      </c>
      <c r="N10" s="434">
        <v>4.2659940452892471</v>
      </c>
      <c r="P10" s="432" t="s">
        <v>139</v>
      </c>
      <c r="Q10" s="433">
        <v>872.09799999999996</v>
      </c>
      <c r="R10" s="433">
        <v>148.64699999999999</v>
      </c>
      <c r="S10" s="434">
        <v>5.8669061602319585</v>
      </c>
    </row>
    <row r="11" spans="1:27" ht="15.5">
      <c r="A11" s="432" t="s">
        <v>155</v>
      </c>
      <c r="B11" s="433">
        <v>4344.3310000000001</v>
      </c>
      <c r="C11" s="433">
        <v>8552</v>
      </c>
      <c r="D11" s="434">
        <v>2.5845544184541209</v>
      </c>
      <c r="E11" s="448"/>
      <c r="F11" s="432" t="s">
        <v>152</v>
      </c>
      <c r="G11" s="433">
        <v>460.78699999999998</v>
      </c>
      <c r="H11" s="433">
        <v>1747</v>
      </c>
      <c r="I11" s="434">
        <v>3.4204326137949459</v>
      </c>
      <c r="K11" s="432" t="s">
        <v>159</v>
      </c>
      <c r="L11" s="433">
        <v>2917.7640000000001</v>
      </c>
      <c r="M11" s="433">
        <v>799.33199999999999</v>
      </c>
      <c r="N11" s="434">
        <v>3.6502529612226211</v>
      </c>
      <c r="P11" s="432" t="s">
        <v>137</v>
      </c>
      <c r="Q11" s="433">
        <v>725.04</v>
      </c>
      <c r="R11" s="433">
        <v>198.57400000000001</v>
      </c>
      <c r="S11" s="434">
        <v>3.6512332933818121</v>
      </c>
    </row>
    <row r="12" spans="1:27" ht="16" thickBot="1">
      <c r="A12" s="432" t="s">
        <v>156</v>
      </c>
      <c r="B12" s="433">
        <v>3700.0970000000002</v>
      </c>
      <c r="C12" s="433">
        <v>8319</v>
      </c>
      <c r="D12" s="434">
        <v>2.9380679454073646</v>
      </c>
      <c r="E12" s="448"/>
      <c r="F12" s="449" t="s">
        <v>154</v>
      </c>
      <c r="G12" s="450">
        <v>345.98</v>
      </c>
      <c r="H12" s="450">
        <v>1469</v>
      </c>
      <c r="I12" s="451">
        <v>3.6717713606503444</v>
      </c>
      <c r="K12" s="432" t="s">
        <v>247</v>
      </c>
      <c r="L12" s="433">
        <v>2903.6680000000001</v>
      </c>
      <c r="M12" s="433">
        <v>959.63699999999994</v>
      </c>
      <c r="N12" s="434">
        <v>3.0257982966475869</v>
      </c>
      <c r="P12" s="432" t="s">
        <v>140</v>
      </c>
      <c r="Q12" s="433">
        <v>601.101</v>
      </c>
      <c r="R12" s="433">
        <v>162.65299999999999</v>
      </c>
      <c r="S12" s="434">
        <v>3.6956035240665712</v>
      </c>
    </row>
    <row r="13" spans="1:27" ht="16" thickBot="1">
      <c r="A13" s="432" t="s">
        <v>150</v>
      </c>
      <c r="B13" s="433">
        <v>3061.6030000000001</v>
      </c>
      <c r="C13" s="433">
        <v>2456</v>
      </c>
      <c r="D13" s="434">
        <v>2.2044158836447423</v>
      </c>
      <c r="E13" s="448"/>
      <c r="F13" s="438" t="s">
        <v>222</v>
      </c>
      <c r="G13" s="439">
        <v>4768.4669999999996</v>
      </c>
      <c r="H13" s="439">
        <v>22447</v>
      </c>
      <c r="I13" s="440">
        <v>3.1374094168332372</v>
      </c>
      <c r="K13" s="432" t="s">
        <v>330</v>
      </c>
      <c r="L13" s="433">
        <v>1971.576</v>
      </c>
      <c r="M13" s="433">
        <v>249.607</v>
      </c>
      <c r="N13" s="434">
        <v>7.8987207890804347</v>
      </c>
      <c r="P13" s="432" t="s">
        <v>157</v>
      </c>
      <c r="Q13" s="433">
        <v>504.67399999999998</v>
      </c>
      <c r="R13" s="433">
        <v>76.932000000000002</v>
      </c>
      <c r="S13" s="434">
        <v>6.5600010398793733</v>
      </c>
    </row>
    <row r="14" spans="1:27" ht="15.5">
      <c r="A14" s="432" t="s">
        <v>138</v>
      </c>
      <c r="B14" s="433">
        <v>1968.383</v>
      </c>
      <c r="C14" s="433">
        <v>3632</v>
      </c>
      <c r="D14" s="434">
        <v>3.0631210055290405</v>
      </c>
      <c r="E14" s="448"/>
      <c r="F14"/>
      <c r="G14"/>
      <c r="H14"/>
      <c r="I14"/>
      <c r="K14" s="432" t="s">
        <v>137</v>
      </c>
      <c r="L14" s="433">
        <v>1759.5740000000001</v>
      </c>
      <c r="M14" s="433">
        <v>531.44100000000003</v>
      </c>
      <c r="N14" s="434">
        <v>3.3109489106034347</v>
      </c>
      <c r="P14" s="432" t="s">
        <v>142</v>
      </c>
      <c r="Q14" s="433">
        <v>302.85000000000002</v>
      </c>
      <c r="R14" s="433">
        <v>68.570999999999998</v>
      </c>
      <c r="S14" s="434">
        <v>4.4165901036881481</v>
      </c>
    </row>
    <row r="15" spans="1:27" ht="15.5">
      <c r="A15" s="432" t="s">
        <v>137</v>
      </c>
      <c r="B15" s="433">
        <v>1140.9839999999999</v>
      </c>
      <c r="C15" s="433">
        <v>4636</v>
      </c>
      <c r="D15" s="434">
        <v>3.7238867348137701</v>
      </c>
      <c r="E15" s="448"/>
      <c r="K15" s="432" t="s">
        <v>142</v>
      </c>
      <c r="L15" s="433">
        <v>1741.268</v>
      </c>
      <c r="M15" s="433">
        <v>323.791</v>
      </c>
      <c r="N15" s="434">
        <v>5.3777529332192682</v>
      </c>
      <c r="P15" s="432" t="s">
        <v>465</v>
      </c>
      <c r="Q15" s="433">
        <v>279.858</v>
      </c>
      <c r="R15" s="433">
        <v>38.531999999999996</v>
      </c>
      <c r="S15" s="434">
        <v>7.2630021800062297</v>
      </c>
      <c r="U15" s="357"/>
      <c r="V15" s="357"/>
      <c r="W15" s="357"/>
      <c r="X15" s="357"/>
    </row>
    <row r="16" spans="1:27" ht="16" thickBot="1">
      <c r="A16" s="432" t="s">
        <v>140</v>
      </c>
      <c r="B16" s="433">
        <v>1050.5740000000001</v>
      </c>
      <c r="C16" s="433">
        <v>1979</v>
      </c>
      <c r="D16" s="434">
        <v>5.3918724723368445</v>
      </c>
      <c r="E16" s="448"/>
      <c r="F16" s="357"/>
      <c r="G16" s="357"/>
      <c r="H16" s="357"/>
      <c r="I16" s="357"/>
      <c r="K16" s="432" t="s">
        <v>151</v>
      </c>
      <c r="L16" s="433">
        <v>1711.8</v>
      </c>
      <c r="M16" s="433">
        <v>480.68599999999998</v>
      </c>
      <c r="N16" s="434">
        <v>3.5611605081071636</v>
      </c>
      <c r="P16" s="449" t="s">
        <v>146</v>
      </c>
      <c r="Q16" s="450">
        <v>130.80000000000001</v>
      </c>
      <c r="R16" s="450">
        <v>40.875</v>
      </c>
      <c r="S16" s="451">
        <v>3.2</v>
      </c>
      <c r="U16" s="357"/>
      <c r="V16" s="357"/>
      <c r="W16" s="357"/>
      <c r="X16" s="357"/>
    </row>
    <row r="17" spans="1:24" ht="16" thickBot="1">
      <c r="A17" s="432" t="s">
        <v>330</v>
      </c>
      <c r="B17" s="433">
        <v>973.46100000000001</v>
      </c>
      <c r="C17" s="433">
        <v>2191</v>
      </c>
      <c r="D17" s="434">
        <v>3.2813255266005323</v>
      </c>
      <c r="E17" s="447"/>
      <c r="F17" s="357"/>
      <c r="G17" s="357"/>
      <c r="H17" s="357"/>
      <c r="I17" s="357"/>
      <c r="K17" s="432" t="s">
        <v>154</v>
      </c>
      <c r="L17" s="433">
        <v>1211.252</v>
      </c>
      <c r="M17" s="433">
        <v>250.953</v>
      </c>
      <c r="N17" s="434">
        <v>4.8266089666192471</v>
      </c>
      <c r="P17" s="438" t="s">
        <v>222</v>
      </c>
      <c r="Q17" s="439">
        <v>6818.3370000000004</v>
      </c>
      <c r="R17" s="439">
        <v>1410.202</v>
      </c>
      <c r="S17" s="440">
        <v>4.8350073251917101</v>
      </c>
      <c r="U17" s="357"/>
      <c r="V17" s="357"/>
      <c r="W17" s="357"/>
      <c r="X17" s="357"/>
    </row>
    <row r="18" spans="1:24" ht="16" thickBot="1">
      <c r="A18" s="449" t="s">
        <v>151</v>
      </c>
      <c r="B18" s="450">
        <v>802.42600000000004</v>
      </c>
      <c r="C18" s="450">
        <v>418</v>
      </c>
      <c r="D18" s="451">
        <v>3.953032169072368</v>
      </c>
      <c r="E18" s="452"/>
      <c r="F18" s="357"/>
      <c r="G18" s="357"/>
      <c r="H18" s="357"/>
      <c r="I18" s="357"/>
      <c r="K18" s="432" t="s">
        <v>145</v>
      </c>
      <c r="L18" s="433">
        <v>714.05399999999997</v>
      </c>
      <c r="M18" s="433">
        <v>214.51499999999999</v>
      </c>
      <c r="N18" s="434">
        <v>3.328690301377526</v>
      </c>
      <c r="P18"/>
      <c r="Q18"/>
      <c r="R18"/>
      <c r="S18"/>
      <c r="U18" s="357"/>
      <c r="V18" s="357"/>
      <c r="W18" s="357"/>
      <c r="X18" s="357"/>
    </row>
    <row r="19" spans="1:24" ht="16" thickBot="1">
      <c r="A19" s="438" t="s">
        <v>222</v>
      </c>
      <c r="B19" s="439">
        <v>42293.508999999998</v>
      </c>
      <c r="C19" s="439">
        <v>62710</v>
      </c>
      <c r="D19" s="440">
        <v>2.7772245896825307</v>
      </c>
      <c r="E19" s="453"/>
      <c r="F19"/>
      <c r="G19"/>
      <c r="H19" s="357"/>
      <c r="I19" s="357"/>
      <c r="K19" s="432" t="s">
        <v>152</v>
      </c>
      <c r="L19" s="433">
        <v>496.08100000000002</v>
      </c>
      <c r="M19" s="433">
        <v>136.36500000000001</v>
      </c>
      <c r="N19" s="434">
        <v>3.637890954423789</v>
      </c>
      <c r="P19"/>
      <c r="Q19"/>
      <c r="R19"/>
      <c r="S19"/>
      <c r="U19" s="357"/>
      <c r="V19" s="357"/>
      <c r="W19" s="357"/>
      <c r="X19" s="357"/>
    </row>
    <row r="20" spans="1:24" ht="15" customHeight="1" thickBot="1">
      <c r="A20"/>
      <c r="B20"/>
      <c r="C20"/>
      <c r="D20"/>
      <c r="E20"/>
      <c r="F20"/>
      <c r="G20"/>
      <c r="H20"/>
      <c r="I20"/>
      <c r="K20" s="449" t="s">
        <v>139</v>
      </c>
      <c r="L20" s="450">
        <v>439.822</v>
      </c>
      <c r="M20" s="450">
        <v>86.692999999999998</v>
      </c>
      <c r="N20" s="451">
        <v>5.0733277196544124</v>
      </c>
      <c r="P20"/>
      <c r="Q20"/>
      <c r="R20"/>
      <c r="S20"/>
      <c r="U20" s="357"/>
      <c r="V20" s="357"/>
      <c r="W20" s="357"/>
      <c r="X20" s="357"/>
    </row>
    <row r="21" spans="1:24" ht="16" thickBot="1">
      <c r="A21"/>
      <c r="B21"/>
      <c r="C21"/>
      <c r="D21"/>
      <c r="E21"/>
      <c r="F21"/>
      <c r="G21"/>
      <c r="H21"/>
      <c r="I21"/>
      <c r="K21" s="438" t="s">
        <v>222</v>
      </c>
      <c r="L21" s="439">
        <v>31422.873</v>
      </c>
      <c r="M21" s="439">
        <v>7299.2939999999999</v>
      </c>
      <c r="N21" s="440">
        <v>4.3049194894739138</v>
      </c>
      <c r="P21"/>
      <c r="Q21"/>
      <c r="R21"/>
      <c r="S21"/>
    </row>
    <row r="22" spans="1:24">
      <c r="A22"/>
      <c r="B22"/>
      <c r="C22"/>
      <c r="D22"/>
      <c r="E22"/>
      <c r="H22"/>
      <c r="I22"/>
      <c r="J22" s="357"/>
      <c r="K22"/>
      <c r="L22"/>
      <c r="M22"/>
      <c r="N22"/>
      <c r="P22"/>
      <c r="Q22"/>
      <c r="R22"/>
      <c r="S22"/>
    </row>
    <row r="23" spans="1:24">
      <c r="A23"/>
      <c r="B23"/>
      <c r="C23"/>
      <c r="D23"/>
      <c r="E23"/>
      <c r="H23"/>
      <c r="I23"/>
      <c r="J23" s="357"/>
      <c r="K23"/>
      <c r="L23"/>
      <c r="M23"/>
      <c r="N23"/>
      <c r="P23"/>
      <c r="Q23"/>
      <c r="R23"/>
      <c r="S23"/>
    </row>
    <row r="24" spans="1:24">
      <c r="E24" s="357"/>
      <c r="F24"/>
      <c r="G24"/>
      <c r="H24"/>
      <c r="I24"/>
      <c r="J24" s="357"/>
      <c r="K24"/>
      <c r="L24"/>
      <c r="M24"/>
      <c r="N24"/>
      <c r="O24"/>
      <c r="P24"/>
      <c r="Q24"/>
      <c r="R24"/>
      <c r="S24"/>
      <c r="T24"/>
    </row>
    <row r="25" spans="1:24">
      <c r="A25"/>
      <c r="B25"/>
      <c r="C25"/>
      <c r="D25"/>
      <c r="E25"/>
      <c r="F25"/>
      <c r="G25"/>
      <c r="H25"/>
      <c r="I25"/>
      <c r="J25" s="357"/>
      <c r="K25"/>
      <c r="L25"/>
      <c r="M25"/>
      <c r="N25"/>
      <c r="O25"/>
      <c r="T25"/>
    </row>
    <row r="26" spans="1:24">
      <c r="E26"/>
      <c r="F26"/>
      <c r="G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7"/>
      <c r="G145" s="357"/>
      <c r="H145" s="357"/>
      <c r="I145" s="357"/>
      <c r="J145"/>
      <c r="K145"/>
      <c r="L145"/>
    </row>
    <row r="146" spans="1:12">
      <c r="A146"/>
      <c r="B146"/>
      <c r="C146"/>
      <c r="D146"/>
      <c r="E146"/>
      <c r="F146" s="357"/>
      <c r="G146" s="357"/>
      <c r="H146" s="357"/>
      <c r="I146" s="357"/>
      <c r="J146"/>
      <c r="K146"/>
      <c r="L146"/>
    </row>
    <row r="147" spans="1:12">
      <c r="A147"/>
      <c r="B147"/>
      <c r="C147"/>
      <c r="D147"/>
      <c r="E147"/>
      <c r="F147" s="357"/>
      <c r="G147" s="357"/>
      <c r="H147" s="357"/>
      <c r="I147" s="35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J209" s="357"/>
      <c r="K209" s="357"/>
    </row>
    <row r="210" spans="1:11">
      <c r="A210" s="357"/>
      <c r="B210" s="357"/>
      <c r="C210" s="357"/>
      <c r="D210" s="357"/>
      <c r="E210" s="357"/>
      <c r="F210" s="357"/>
      <c r="G210" s="357"/>
      <c r="H210" s="357"/>
      <c r="J210" s="357"/>
      <c r="K210" s="357"/>
    </row>
    <row r="211" spans="1:11">
      <c r="A211" s="357"/>
      <c r="B211" s="357"/>
      <c r="C211" s="357"/>
      <c r="D211" s="357"/>
      <c r="E211" s="357"/>
      <c r="F211" s="357"/>
      <c r="G211" s="357"/>
      <c r="H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row>
    <row r="225" spans="1:5">
      <c r="A225" s="357"/>
      <c r="B225" s="357"/>
      <c r="C225" s="357"/>
      <c r="D225" s="357"/>
      <c r="E225" s="357"/>
    </row>
    <row r="226" spans="1:5">
      <c r="A226" s="357"/>
      <c r="B226" s="357"/>
      <c r="C226" s="357"/>
      <c r="D226" s="357"/>
      <c r="E226" s="357"/>
    </row>
    <row r="227" spans="1:5">
      <c r="A227" s="357"/>
      <c r="B227" s="357"/>
      <c r="C227" s="357"/>
      <c r="D227" s="357"/>
      <c r="E227" s="357"/>
    </row>
    <row r="228" spans="1:5">
      <c r="A228" s="357"/>
      <c r="B228" s="357"/>
      <c r="C228" s="357"/>
      <c r="D228" s="357"/>
      <c r="E228" s="357"/>
    </row>
    <row r="229" spans="1:5">
      <c r="A229" s="357"/>
      <c r="B229" s="357"/>
      <c r="C229" s="357"/>
      <c r="D229" s="357"/>
      <c r="E229" s="357"/>
    </row>
  </sheetData>
  <sortState xmlns:xlrd2="http://schemas.microsoft.com/office/spreadsheetml/2017/richdata2" ref="P8:S24">
    <sortCondition descending="1" ref="Q8:Q24"/>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293" t="s">
        <v>486</v>
      </c>
      <c r="B5" s="1293"/>
      <c r="C5" s="1293"/>
      <c r="D5" s="1293"/>
      <c r="E5" s="1293"/>
      <c r="F5" s="1293"/>
      <c r="H5" s="375" t="s">
        <v>230</v>
      </c>
      <c r="K5"/>
      <c r="L5"/>
      <c r="M5"/>
      <c r="N5"/>
      <c r="O5"/>
      <c r="P5"/>
    </row>
    <row r="6" spans="1:20" ht="15.75" customHeight="1" thickBot="1">
      <c r="A6" s="1294" t="s">
        <v>115</v>
      </c>
      <c r="B6" s="1296" t="s">
        <v>485</v>
      </c>
      <c r="C6" s="1297"/>
      <c r="D6" s="1298"/>
      <c r="E6" s="1299" t="s">
        <v>487</v>
      </c>
      <c r="F6" s="1301" t="s">
        <v>488</v>
      </c>
      <c r="K6"/>
      <c r="L6"/>
      <c r="M6"/>
      <c r="N6"/>
      <c r="O6"/>
      <c r="P6"/>
    </row>
    <row r="7" spans="1:20" ht="21" customHeight="1" thickBot="1">
      <c r="A7" s="1295"/>
      <c r="B7" s="764" t="s">
        <v>218</v>
      </c>
      <c r="C7" s="765" t="s">
        <v>220</v>
      </c>
      <c r="D7" s="376" t="s">
        <v>221</v>
      </c>
      <c r="E7" s="1300"/>
      <c r="F7" s="1302"/>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93" t="s">
        <v>489</v>
      </c>
      <c r="B18" s="1293"/>
      <c r="C18" s="1293"/>
      <c r="D18" s="1293"/>
      <c r="E18" s="1293"/>
      <c r="F18" s="1293"/>
      <c r="I18"/>
      <c r="J18"/>
      <c r="K18"/>
      <c r="L18"/>
      <c r="M18"/>
      <c r="N18"/>
      <c r="O18" s="357"/>
      <c r="P18" s="357"/>
      <c r="Q18" s="357"/>
      <c r="R18" s="357"/>
      <c r="S18" s="357"/>
      <c r="T18" s="357"/>
    </row>
    <row r="19" spans="1:20" ht="16.5" customHeight="1" thickBot="1">
      <c r="A19" s="1303" t="s">
        <v>453</v>
      </c>
      <c r="B19" s="1296" t="s">
        <v>490</v>
      </c>
      <c r="C19" s="1297"/>
      <c r="D19" s="1298"/>
      <c r="E19" s="1299" t="s">
        <v>487</v>
      </c>
      <c r="F19" s="1301" t="s">
        <v>491</v>
      </c>
      <c r="I19"/>
      <c r="J19"/>
      <c r="K19"/>
      <c r="L19"/>
      <c r="M19"/>
      <c r="N19"/>
      <c r="O19" s="357"/>
      <c r="P19" s="357"/>
      <c r="Q19" s="357"/>
      <c r="R19" s="357"/>
      <c r="S19" s="357"/>
      <c r="T19" s="357"/>
    </row>
    <row r="20" spans="1:20" ht="21" customHeight="1" thickBot="1">
      <c r="A20" s="1304"/>
      <c r="B20" s="395" t="s">
        <v>218</v>
      </c>
      <c r="C20" s="395" t="s">
        <v>325</v>
      </c>
      <c r="D20" s="395" t="s">
        <v>326</v>
      </c>
      <c r="E20" s="1305"/>
      <c r="F20" s="1306"/>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92"/>
      <c r="D30" s="1292"/>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92"/>
      <c r="C41" s="1292"/>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497" t="s">
        <v>212</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row>
    <row r="2" spans="1:27" ht="28.5" customHeight="1">
      <c r="A2" s="1307" t="s">
        <v>484</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row>
    <row r="3" spans="1:27" ht="15.75" customHeight="1">
      <c r="A3" s="1308" t="s">
        <v>482</v>
      </c>
      <c r="B3" s="1308"/>
      <c r="C3" s="1308"/>
      <c r="D3" s="1308"/>
      <c r="E3" s="1308"/>
      <c r="F3" s="1308"/>
      <c r="G3" s="1308"/>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52" t="s">
        <v>124</v>
      </c>
      <c r="B5" s="1309" t="s">
        <v>125</v>
      </c>
      <c r="C5" s="1309"/>
      <c r="D5" s="372"/>
      <c r="E5" s="372"/>
      <c r="F5" s="752" t="s">
        <v>126</v>
      </c>
      <c r="G5" s="753" t="s">
        <v>127</v>
      </c>
      <c r="H5" s="754"/>
      <c r="I5" s="372"/>
      <c r="J5" s="372"/>
      <c r="K5" s="752" t="s">
        <v>128</v>
      </c>
      <c r="L5" s="755" t="s">
        <v>129</v>
      </c>
      <c r="M5" s="372"/>
      <c r="N5" s="756"/>
      <c r="O5" s="320"/>
      <c r="P5" s="752" t="s">
        <v>130</v>
      </c>
      <c r="Q5" s="755" t="s">
        <v>131</v>
      </c>
      <c r="R5" s="372"/>
    </row>
    <row r="6" spans="1:27" ht="53.25" customHeight="1" thickBot="1">
      <c r="A6" s="924" t="s">
        <v>132</v>
      </c>
      <c r="B6" s="491" t="s">
        <v>133</v>
      </c>
      <c r="C6" s="492" t="s">
        <v>134</v>
      </c>
      <c r="D6" s="493" t="s">
        <v>135</v>
      </c>
      <c r="E6" s="494"/>
      <c r="F6" s="924" t="s">
        <v>132</v>
      </c>
      <c r="G6" s="491" t="s">
        <v>133</v>
      </c>
      <c r="H6" s="495" t="s">
        <v>134</v>
      </c>
      <c r="I6" s="493" t="s">
        <v>135</v>
      </c>
      <c r="J6" s="494"/>
      <c r="K6" s="487" t="s">
        <v>132</v>
      </c>
      <c r="L6" s="488" t="s">
        <v>133</v>
      </c>
      <c r="M6" s="489" t="s">
        <v>136</v>
      </c>
      <c r="N6" s="490" t="s">
        <v>135</v>
      </c>
      <c r="O6"/>
      <c r="P6" s="487" t="s">
        <v>132</v>
      </c>
      <c r="Q6" s="488" t="s">
        <v>461</v>
      </c>
      <c r="R6" s="489" t="s">
        <v>136</v>
      </c>
      <c r="S6" s="490" t="s">
        <v>135</v>
      </c>
    </row>
    <row r="7" spans="1:27" ht="15.5">
      <c r="A7" s="435" t="s">
        <v>329</v>
      </c>
      <c r="B7" s="436">
        <v>18175.168000000001</v>
      </c>
      <c r="C7" s="436">
        <v>8027</v>
      </c>
      <c r="D7" s="437">
        <v>4.6605922679758089</v>
      </c>
      <c r="E7" s="494"/>
      <c r="F7" s="435" t="s">
        <v>137</v>
      </c>
      <c r="G7" s="436">
        <v>4385.3180000000002</v>
      </c>
      <c r="H7" s="436">
        <v>25170</v>
      </c>
      <c r="I7" s="437">
        <v>2.9135421718765571</v>
      </c>
      <c r="J7" s="494"/>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494"/>
      <c r="F8" s="432" t="s">
        <v>139</v>
      </c>
      <c r="G8" s="433">
        <v>141.66900000000001</v>
      </c>
      <c r="H8" s="433">
        <v>386</v>
      </c>
      <c r="I8" s="434">
        <v>5.0371200000000007</v>
      </c>
      <c r="J8" s="494"/>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494"/>
      <c r="F9" s="449" t="s">
        <v>158</v>
      </c>
      <c r="G9" s="450">
        <v>73.305000000000007</v>
      </c>
      <c r="H9" s="450">
        <v>564</v>
      </c>
      <c r="I9" s="451">
        <v>1.919984284965951</v>
      </c>
      <c r="J9" s="494"/>
      <c r="K9" s="432" t="s">
        <v>464</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494"/>
      <c r="F10" s="438" t="s">
        <v>222</v>
      </c>
      <c r="G10" s="439">
        <v>4604.8760000000002</v>
      </c>
      <c r="H10" s="439">
        <v>26190</v>
      </c>
      <c r="I10" s="440">
        <v>2.9260437615766115</v>
      </c>
      <c r="J10" s="494"/>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494"/>
      <c r="F11"/>
      <c r="G11"/>
      <c r="H11"/>
      <c r="I11"/>
      <c r="J11" s="494"/>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494"/>
      <c r="F12"/>
      <c r="G12"/>
      <c r="H12"/>
      <c r="I12"/>
      <c r="J12" s="494"/>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456</v>
      </c>
      <c r="B13" s="433">
        <v>2195.9</v>
      </c>
      <c r="C13" s="433">
        <v>730</v>
      </c>
      <c r="D13" s="434">
        <v>5.9822377203258235</v>
      </c>
      <c r="E13" s="494"/>
      <c r="F13"/>
      <c r="G13"/>
      <c r="H13"/>
      <c r="I13"/>
      <c r="J13" s="494"/>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494"/>
      <c r="F14"/>
      <c r="G14"/>
      <c r="H14"/>
      <c r="I14"/>
      <c r="J14" s="494"/>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494"/>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494"/>
      <c r="J16" s="494"/>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455</v>
      </c>
      <c r="B17" s="433">
        <v>932.96</v>
      </c>
      <c r="C17" s="433">
        <v>350</v>
      </c>
      <c r="D17" s="434">
        <v>4.7994979088107748</v>
      </c>
      <c r="E17" s="494"/>
      <c r="F17" s="494"/>
      <c r="G17" s="494"/>
      <c r="H17" s="496"/>
      <c r="I17" s="494"/>
      <c r="J17" s="494"/>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494"/>
      <c r="F18" s="494"/>
      <c r="G18" s="494"/>
      <c r="H18" s="496"/>
      <c r="I18" s="494"/>
      <c r="J18" s="494"/>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494"/>
      <c r="G19" s="494"/>
      <c r="H19" s="496"/>
      <c r="I19" s="494"/>
      <c r="J19" s="494"/>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494"/>
      <c r="G20" s="494"/>
      <c r="H20" s="496"/>
      <c r="I20" s="494"/>
      <c r="J20" s="494"/>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494"/>
      <c r="G21" s="494"/>
      <c r="H21" s="496"/>
      <c r="I21" s="494"/>
      <c r="J21" s="494"/>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494"/>
      <c r="G22" s="494"/>
      <c r="H22" s="494"/>
      <c r="I22" s="494"/>
      <c r="J22" s="494"/>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494"/>
      <c r="G23" s="494"/>
      <c r="H23" s="494"/>
      <c r="I23" s="494"/>
      <c r="J23" s="494"/>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494"/>
      <c r="G24" s="494"/>
      <c r="H24" s="494"/>
      <c r="I24" s="494"/>
      <c r="J24" s="494"/>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494"/>
      <c r="G25" s="494"/>
      <c r="H25" s="494"/>
      <c r="I25" s="494"/>
      <c r="J25" s="494"/>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494"/>
      <c r="G26" s="494"/>
      <c r="H26" s="494"/>
      <c r="I26" s="494"/>
      <c r="J26" s="494"/>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494"/>
      <c r="G27" s="494"/>
      <c r="H27" s="494"/>
      <c r="I27" s="494"/>
      <c r="J27" s="494"/>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494"/>
      <c r="G28" s="494"/>
      <c r="H28" s="494"/>
      <c r="I28" s="494"/>
      <c r="J28" s="494"/>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494"/>
      <c r="G29" s="494"/>
      <c r="H29" s="494"/>
      <c r="I29" s="494"/>
      <c r="J29" s="494"/>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6"/>
      <c r="N83" s="448"/>
      <c r="O83"/>
      <c r="P83"/>
      <c r="Q83" s="357"/>
      <c r="R83" s="357"/>
    </row>
    <row r="84" spans="1:18" ht="15.5">
      <c r="A84"/>
      <c r="B84"/>
      <c r="C84"/>
      <c r="D84"/>
      <c r="E84"/>
      <c r="F84"/>
      <c r="G84"/>
      <c r="H84"/>
      <c r="I84"/>
      <c r="J84"/>
      <c r="K84"/>
      <c r="L84"/>
      <c r="M84" s="496"/>
      <c r="N84" s="448"/>
      <c r="O84"/>
      <c r="P84"/>
      <c r="Q84" s="357"/>
      <c r="R84" s="357"/>
    </row>
    <row r="85" spans="1:18" ht="15.5">
      <c r="A85"/>
      <c r="B85"/>
      <c r="C85"/>
      <c r="D85"/>
      <c r="E85"/>
      <c r="F85"/>
      <c r="G85"/>
      <c r="H85"/>
      <c r="I85"/>
      <c r="J85"/>
      <c r="K85"/>
      <c r="L85"/>
      <c r="M85" s="496"/>
      <c r="N85" s="448"/>
      <c r="O85"/>
      <c r="P85"/>
      <c r="Q85" s="357"/>
      <c r="R85" s="357"/>
    </row>
    <row r="86" spans="1:18" ht="15.5">
      <c r="A86"/>
      <c r="B86"/>
      <c r="C86"/>
      <c r="D86"/>
      <c r="E86"/>
      <c r="F86"/>
      <c r="G86"/>
      <c r="H86"/>
      <c r="I86"/>
      <c r="J86"/>
      <c r="K86"/>
      <c r="L86"/>
      <c r="M86" s="496"/>
      <c r="N86" s="448"/>
      <c r="O86"/>
      <c r="P86"/>
      <c r="Q86" s="357"/>
      <c r="R86" s="357"/>
    </row>
    <row r="87" spans="1:18" ht="15.5">
      <c r="A87"/>
      <c r="B87"/>
      <c r="C87"/>
      <c r="D87"/>
      <c r="E87"/>
      <c r="F87"/>
      <c r="G87"/>
      <c r="H87"/>
      <c r="I87"/>
      <c r="J87"/>
      <c r="K87"/>
      <c r="L87"/>
      <c r="M87" s="496"/>
      <c r="N87" s="448"/>
      <c r="O87"/>
      <c r="P87"/>
      <c r="Q87" s="357"/>
      <c r="R87" s="357"/>
    </row>
    <row r="88" spans="1:18" ht="15.5">
      <c r="A88"/>
      <c r="B88"/>
      <c r="C88"/>
      <c r="D88"/>
      <c r="E88"/>
      <c r="F88"/>
      <c r="G88"/>
      <c r="H88"/>
      <c r="I88"/>
      <c r="J88"/>
      <c r="K88"/>
      <c r="L88"/>
      <c r="M88" s="496"/>
      <c r="N88" s="448"/>
      <c r="O88"/>
      <c r="P88"/>
      <c r="Q88" s="357"/>
      <c r="R88" s="357"/>
    </row>
    <row r="89" spans="1:18" ht="15.5">
      <c r="A89"/>
      <c r="B89"/>
      <c r="C89"/>
      <c r="D89"/>
      <c r="E89"/>
      <c r="F89"/>
      <c r="G89"/>
      <c r="H89"/>
      <c r="I89"/>
      <c r="J89"/>
      <c r="K89"/>
      <c r="L89"/>
      <c r="M89" s="496"/>
      <c r="N89" s="448"/>
      <c r="O89"/>
      <c r="P89"/>
      <c r="Q89" s="357"/>
      <c r="R89" s="357"/>
    </row>
    <row r="90" spans="1:18" ht="15.5">
      <c r="A90"/>
      <c r="B90"/>
      <c r="C90"/>
      <c r="D90"/>
      <c r="E90"/>
      <c r="F90"/>
      <c r="G90"/>
      <c r="H90"/>
      <c r="I90"/>
      <c r="J90"/>
      <c r="K90"/>
      <c r="L90"/>
      <c r="M90" s="496"/>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307" t="s">
        <v>481</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row>
    <row r="3" spans="1:27" ht="18" customHeight="1">
      <c r="A3" s="1308" t="s">
        <v>482</v>
      </c>
      <c r="B3" s="1308"/>
      <c r="C3" s="1308"/>
      <c r="D3" s="1308"/>
      <c r="E3" s="1308"/>
      <c r="F3" s="1308"/>
      <c r="G3" s="1308"/>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465</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454</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293" t="s">
        <v>469</v>
      </c>
      <c r="B5" s="1293"/>
      <c r="C5" s="1293"/>
      <c r="D5" s="1293"/>
      <c r="E5" s="1293"/>
      <c r="F5" s="1293"/>
      <c r="H5" s="375" t="s">
        <v>230</v>
      </c>
      <c r="K5"/>
      <c r="L5"/>
      <c r="M5"/>
      <c r="N5"/>
      <c r="O5"/>
      <c r="P5"/>
    </row>
    <row r="6" spans="1:20" ht="15.75" customHeight="1" thickBot="1">
      <c r="A6" s="1294" t="s">
        <v>115</v>
      </c>
      <c r="B6" s="1296" t="s">
        <v>471</v>
      </c>
      <c r="C6" s="1297"/>
      <c r="D6" s="1298"/>
      <c r="E6" s="1299" t="s">
        <v>457</v>
      </c>
      <c r="F6" s="1301" t="s">
        <v>459</v>
      </c>
      <c r="K6"/>
      <c r="L6"/>
      <c r="M6"/>
      <c r="N6"/>
      <c r="O6"/>
      <c r="P6"/>
    </row>
    <row r="7" spans="1:20" ht="21" customHeight="1" thickBot="1">
      <c r="A7" s="1295"/>
      <c r="B7" s="376" t="s">
        <v>218</v>
      </c>
      <c r="C7" s="376" t="s">
        <v>220</v>
      </c>
      <c r="D7" s="376" t="s">
        <v>221</v>
      </c>
      <c r="E7" s="1300"/>
      <c r="F7" s="1302"/>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293" t="s">
        <v>470</v>
      </c>
      <c r="B18" s="1293"/>
      <c r="C18" s="1293"/>
      <c r="D18" s="1293"/>
      <c r="E18" s="1293"/>
      <c r="F18" s="1293"/>
      <c r="K18"/>
      <c r="L18"/>
      <c r="M18"/>
      <c r="N18"/>
      <c r="O18" s="357"/>
      <c r="P18" s="357"/>
      <c r="Q18" s="357"/>
      <c r="R18" s="357"/>
      <c r="S18" s="357"/>
      <c r="T18" s="357"/>
    </row>
    <row r="19" spans="1:20" ht="16.5" customHeight="1" thickBot="1">
      <c r="A19" s="1303" t="s">
        <v>453</v>
      </c>
      <c r="B19" s="1296" t="s">
        <v>471</v>
      </c>
      <c r="C19" s="1297"/>
      <c r="D19" s="1298"/>
      <c r="E19" s="1299" t="s">
        <v>457</v>
      </c>
      <c r="F19" s="1301" t="s">
        <v>458</v>
      </c>
      <c r="K19"/>
      <c r="L19"/>
      <c r="M19"/>
      <c r="N19"/>
      <c r="O19" s="357"/>
      <c r="P19" s="357"/>
      <c r="Q19" s="357"/>
      <c r="R19" s="357"/>
      <c r="S19" s="357"/>
      <c r="T19" s="357"/>
    </row>
    <row r="20" spans="1:20" ht="21" customHeight="1" thickBot="1">
      <c r="A20" s="1304"/>
      <c r="B20" s="395" t="s">
        <v>218</v>
      </c>
      <c r="C20" s="395" t="s">
        <v>325</v>
      </c>
      <c r="D20" s="395" t="s">
        <v>326</v>
      </c>
      <c r="E20" s="1305"/>
      <c r="F20" s="1306"/>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92"/>
      <c r="D30" s="1292"/>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92"/>
      <c r="C41" s="1292"/>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307" t="s">
        <v>468</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row>
    <row r="3" spans="1:24" ht="15.75" customHeight="1">
      <c r="A3" s="1310" t="s">
        <v>467</v>
      </c>
      <c r="B3" s="1310"/>
      <c r="C3" s="1310"/>
      <c r="D3" s="1310"/>
      <c r="E3" s="1310"/>
      <c r="F3" s="1310"/>
      <c r="P3" s="405"/>
    </row>
    <row r="4" spans="1:24" ht="4.5" customHeight="1">
      <c r="A4" s="415"/>
      <c r="B4" s="415"/>
      <c r="C4" s="416"/>
      <c r="D4" s="416"/>
    </row>
    <row r="5" spans="1:24" ht="15" thickBot="1">
      <c r="A5" s="417" t="s">
        <v>124</v>
      </c>
      <c r="B5" s="1311" t="s">
        <v>125</v>
      </c>
      <c r="C5" s="1311"/>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66">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455</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456</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307" t="s">
        <v>466</v>
      </c>
      <c r="B2" s="1307"/>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row>
    <row r="3" spans="1:27" ht="18" customHeight="1">
      <c r="A3" s="1308" t="s">
        <v>467</v>
      </c>
      <c r="B3" s="1308"/>
      <c r="C3" s="1308"/>
      <c r="D3" s="1308"/>
      <c r="E3" s="1308"/>
      <c r="F3" s="1308"/>
      <c r="G3" s="1308"/>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454</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465</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312" t="s">
        <v>410</v>
      </c>
      <c r="B5" s="1312"/>
      <c r="C5" s="1312"/>
      <c r="D5" s="1312"/>
      <c r="E5" s="1312"/>
      <c r="F5" s="1312"/>
      <c r="H5" s="61" t="s">
        <v>230</v>
      </c>
    </row>
    <row r="6" spans="1:20" ht="15.75" customHeight="1" thickBot="1">
      <c r="A6" s="1313" t="s">
        <v>115</v>
      </c>
      <c r="B6" s="1315" t="s">
        <v>411</v>
      </c>
      <c r="C6" s="1316"/>
      <c r="D6" s="1317"/>
      <c r="E6" s="1318" t="s">
        <v>412</v>
      </c>
      <c r="F6" s="1320" t="s">
        <v>413</v>
      </c>
    </row>
    <row r="7" spans="1:20" ht="21" customHeight="1" thickBot="1">
      <c r="A7" s="1314"/>
      <c r="B7" s="238" t="s">
        <v>218</v>
      </c>
      <c r="C7" s="238" t="s">
        <v>220</v>
      </c>
      <c r="D7" s="238" t="s">
        <v>221</v>
      </c>
      <c r="E7" s="1319"/>
      <c r="F7" s="1321"/>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312" t="s">
        <v>416</v>
      </c>
      <c r="B18" s="1312"/>
      <c r="C18" s="1312"/>
      <c r="D18" s="1312"/>
      <c r="E18" s="1312"/>
      <c r="F18" s="1312"/>
      <c r="K18"/>
      <c r="L18"/>
      <c r="M18"/>
      <c r="O18"/>
      <c r="P18"/>
      <c r="Q18"/>
      <c r="R18"/>
      <c r="S18"/>
      <c r="T18"/>
    </row>
    <row r="19" spans="1:20" ht="16.5" customHeight="1" thickBot="1">
      <c r="A19" s="1323" t="s">
        <v>122</v>
      </c>
      <c r="B19" s="1315" t="s">
        <v>411</v>
      </c>
      <c r="C19" s="1316"/>
      <c r="D19" s="1317"/>
      <c r="E19" s="1318" t="s">
        <v>412</v>
      </c>
      <c r="F19" s="1320" t="s">
        <v>413</v>
      </c>
      <c r="K19"/>
      <c r="L19"/>
      <c r="M19"/>
      <c r="O19"/>
      <c r="P19"/>
      <c r="Q19"/>
      <c r="R19"/>
      <c r="S19"/>
      <c r="T19"/>
    </row>
    <row r="20" spans="1:20" ht="21" customHeight="1" thickBot="1">
      <c r="A20" s="1324"/>
      <c r="B20" s="94" t="s">
        <v>218</v>
      </c>
      <c r="C20" s="94" t="s">
        <v>325</v>
      </c>
      <c r="D20" s="94" t="s">
        <v>326</v>
      </c>
      <c r="E20" s="1325"/>
      <c r="F20" s="1326"/>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322"/>
      <c r="D30" s="1322"/>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322"/>
      <c r="C41" s="1322"/>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27" t="s">
        <v>414</v>
      </c>
      <c r="B2" s="1327"/>
      <c r="C2" s="1327"/>
      <c r="D2" s="1327"/>
      <c r="E2" s="1327"/>
      <c r="F2" s="1327"/>
      <c r="G2" s="1327"/>
      <c r="H2" s="1327"/>
      <c r="I2" s="1327"/>
      <c r="J2" s="1327"/>
      <c r="K2" s="1327"/>
      <c r="L2" s="1327"/>
      <c r="M2" s="1327"/>
      <c r="N2" s="1327"/>
      <c r="O2" s="1327"/>
      <c r="P2" s="1327"/>
      <c r="Q2" s="1327"/>
      <c r="R2" s="1327"/>
      <c r="S2" s="1327"/>
      <c r="T2" s="1327"/>
      <c r="U2" s="1327"/>
      <c r="V2" s="1327"/>
      <c r="W2" s="1327"/>
      <c r="X2" s="1327"/>
    </row>
    <row r="3" spans="1:24" ht="15.75" customHeight="1">
      <c r="A3" s="1328" t="s">
        <v>415</v>
      </c>
      <c r="B3" s="1328"/>
      <c r="C3" s="1328"/>
      <c r="D3" s="1328"/>
      <c r="E3" s="1328"/>
      <c r="F3" s="1328"/>
      <c r="P3" s="36"/>
    </row>
    <row r="4" spans="1:24" ht="4.5" customHeight="1">
      <c r="A4" s="37"/>
      <c r="B4" s="37"/>
      <c r="C4" s="35"/>
      <c r="D4" s="35"/>
    </row>
    <row r="5" spans="1:24" ht="14.5" thickBot="1">
      <c r="A5" s="38" t="s">
        <v>124</v>
      </c>
      <c r="B5" s="1329" t="s">
        <v>125</v>
      </c>
      <c r="C5" s="1329"/>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327" t="s">
        <v>417</v>
      </c>
      <c r="B2" s="1327"/>
      <c r="C2" s="1327"/>
      <c r="D2" s="1327"/>
      <c r="E2" s="1327"/>
      <c r="F2" s="1327"/>
      <c r="G2" s="1327"/>
      <c r="H2" s="1327"/>
      <c r="I2" s="1327"/>
      <c r="J2" s="1327"/>
      <c r="K2" s="1327"/>
      <c r="L2" s="1327"/>
      <c r="M2" s="1327"/>
      <c r="N2" s="1327"/>
      <c r="O2" s="1327"/>
      <c r="P2" s="1327"/>
      <c r="Q2" s="1327"/>
      <c r="R2" s="1327"/>
      <c r="S2" s="1327"/>
      <c r="T2" s="1327"/>
      <c r="U2" s="1327"/>
      <c r="V2" s="1327"/>
      <c r="W2" s="1327"/>
      <c r="X2" s="1327"/>
      <c r="Y2" s="1327"/>
      <c r="Z2" s="1327"/>
      <c r="AA2" s="1327"/>
    </row>
    <row r="3" spans="1:27" ht="18" customHeight="1">
      <c r="A3" s="1330" t="s">
        <v>415</v>
      </c>
      <c r="B3" s="1330"/>
      <c r="C3" s="1330"/>
      <c r="D3" s="1330"/>
      <c r="E3" s="1330"/>
      <c r="F3" s="1330"/>
      <c r="G3" s="1330"/>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12" t="s">
        <v>420</v>
      </c>
      <c r="B5" s="1312"/>
      <c r="C5" s="1312"/>
      <c r="D5" s="1312"/>
      <c r="E5" s="1312"/>
      <c r="F5" s="1312"/>
      <c r="H5" s="61" t="s">
        <v>230</v>
      </c>
    </row>
    <row r="6" spans="1:20" ht="15.75" customHeight="1" thickBot="1">
      <c r="A6" s="1313" t="s">
        <v>115</v>
      </c>
      <c r="B6" s="1315" t="s">
        <v>422</v>
      </c>
      <c r="C6" s="1316"/>
      <c r="D6" s="1317"/>
      <c r="E6" s="1318" t="s">
        <v>365</v>
      </c>
      <c r="F6" s="1320" t="s">
        <v>366</v>
      </c>
    </row>
    <row r="7" spans="1:20" ht="21" customHeight="1" thickBot="1">
      <c r="A7" s="1332"/>
      <c r="B7" s="145" t="s">
        <v>218</v>
      </c>
      <c r="C7" s="145" t="s">
        <v>220</v>
      </c>
      <c r="D7" s="145" t="s">
        <v>221</v>
      </c>
      <c r="E7" s="1325"/>
      <c r="F7" s="1326"/>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312" t="s">
        <v>421</v>
      </c>
      <c r="B18" s="1312"/>
      <c r="C18" s="1312"/>
      <c r="D18" s="1312"/>
      <c r="E18" s="1312"/>
      <c r="F18" s="1312"/>
      <c r="K18"/>
      <c r="L18"/>
      <c r="M18"/>
      <c r="N18"/>
      <c r="O18"/>
      <c r="P18"/>
      <c r="Q18"/>
      <c r="R18"/>
      <c r="S18"/>
      <c r="T18"/>
    </row>
    <row r="19" spans="1:20" ht="16.5" customHeight="1" thickBot="1">
      <c r="A19" s="1323" t="s">
        <v>122</v>
      </c>
      <c r="B19" s="1315" t="s">
        <v>422</v>
      </c>
      <c r="C19" s="1316"/>
      <c r="D19" s="1317"/>
      <c r="E19" s="1318" t="s">
        <v>365</v>
      </c>
      <c r="F19" s="1320" t="s">
        <v>366</v>
      </c>
      <c r="I19"/>
      <c r="J19"/>
      <c r="K19"/>
      <c r="L19"/>
      <c r="M19"/>
      <c r="N19"/>
      <c r="O19"/>
      <c r="P19"/>
      <c r="Q19"/>
      <c r="R19"/>
      <c r="S19"/>
      <c r="T19"/>
    </row>
    <row r="20" spans="1:20" ht="21" customHeight="1" thickBot="1">
      <c r="A20" s="1324"/>
      <c r="B20" s="94" t="s">
        <v>218</v>
      </c>
      <c r="C20" s="94" t="s">
        <v>325</v>
      </c>
      <c r="D20" s="94" t="s">
        <v>326</v>
      </c>
      <c r="E20" s="1325"/>
      <c r="F20" s="1326"/>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331"/>
      <c r="B27" s="1331"/>
      <c r="C27" s="1331"/>
      <c r="D27" s="1331"/>
      <c r="E27" s="1331"/>
      <c r="F27" s="133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22"/>
      <c r="D32" s="1322"/>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22"/>
      <c r="C43" s="1322"/>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27" t="s">
        <v>418</v>
      </c>
      <c r="B2" s="1327"/>
      <c r="C2" s="1327"/>
      <c r="D2" s="1327"/>
      <c r="E2" s="1327"/>
      <c r="F2" s="1327"/>
      <c r="G2" s="1327"/>
      <c r="H2" s="1327"/>
      <c r="I2" s="1327"/>
      <c r="J2" s="1327"/>
      <c r="K2" s="1327"/>
      <c r="L2" s="1327"/>
      <c r="M2" s="1327"/>
      <c r="N2" s="1327"/>
      <c r="O2" s="1327"/>
      <c r="P2" s="1327"/>
      <c r="Q2" s="1327"/>
      <c r="R2" s="1327"/>
      <c r="S2" s="1327"/>
      <c r="T2" s="1327"/>
      <c r="U2" s="1327"/>
      <c r="V2" s="1327"/>
      <c r="W2" s="1327"/>
      <c r="X2" s="1327"/>
    </row>
    <row r="3" spans="1:24" ht="15.75" customHeight="1">
      <c r="A3" s="1328" t="s">
        <v>419</v>
      </c>
      <c r="B3" s="1328"/>
      <c r="C3" s="1328"/>
      <c r="D3" s="1328"/>
      <c r="E3" s="1328"/>
      <c r="F3" s="1328"/>
      <c r="P3" s="36"/>
    </row>
    <row r="4" spans="1:24" ht="4.5" customHeight="1">
      <c r="A4" s="37"/>
      <c r="B4" s="37"/>
      <c r="C4" s="35"/>
      <c r="D4" s="35"/>
    </row>
    <row r="5" spans="1:24" ht="14.5" thickBot="1">
      <c r="A5" s="38" t="s">
        <v>124</v>
      </c>
      <c r="B5" s="1329" t="s">
        <v>125</v>
      </c>
      <c r="C5" s="1329"/>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27" t="s">
        <v>423</v>
      </c>
      <c r="B2" s="1327"/>
      <c r="C2" s="1327"/>
      <c r="D2" s="1327"/>
      <c r="E2" s="1327"/>
      <c r="F2" s="1327"/>
      <c r="G2" s="1327"/>
      <c r="H2" s="1327"/>
      <c r="I2" s="1327"/>
      <c r="J2" s="1327"/>
      <c r="K2" s="1327"/>
      <c r="L2" s="1327"/>
      <c r="M2" s="1327"/>
      <c r="N2" s="1327"/>
      <c r="O2" s="1327"/>
      <c r="P2" s="1327"/>
      <c r="Q2" s="1327"/>
      <c r="R2" s="1327"/>
      <c r="S2" s="1327"/>
      <c r="T2" s="1327"/>
      <c r="U2" s="1327"/>
      <c r="V2" s="1327"/>
      <c r="W2" s="1327"/>
      <c r="X2" s="1327"/>
      <c r="Y2" s="1327"/>
      <c r="Z2" s="1327"/>
      <c r="AA2" s="1327"/>
    </row>
    <row r="3" spans="1:27" ht="18" customHeight="1">
      <c r="A3" s="1333" t="s">
        <v>424</v>
      </c>
      <c r="B3" s="1333"/>
      <c r="C3" s="1333"/>
      <c r="D3" s="1333"/>
      <c r="E3" s="1333"/>
      <c r="F3" s="1333"/>
      <c r="G3" s="1333"/>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12" t="s">
        <v>402</v>
      </c>
      <c r="B5" s="1312"/>
      <c r="C5" s="1312"/>
      <c r="D5" s="1312"/>
      <c r="E5" s="1312"/>
      <c r="F5" s="1312"/>
      <c r="H5" s="61" t="s">
        <v>230</v>
      </c>
    </row>
    <row r="6" spans="1:20" ht="15.75" customHeight="1" thickBot="1">
      <c r="A6" s="1313" t="s">
        <v>115</v>
      </c>
      <c r="B6" s="1315" t="s">
        <v>401</v>
      </c>
      <c r="C6" s="1316"/>
      <c r="D6" s="1317"/>
      <c r="E6" s="1318" t="s">
        <v>395</v>
      </c>
      <c r="F6" s="1320" t="s">
        <v>396</v>
      </c>
    </row>
    <row r="7" spans="1:20" ht="21" customHeight="1" thickBot="1">
      <c r="A7" s="1332"/>
      <c r="B7" s="145" t="s">
        <v>218</v>
      </c>
      <c r="C7" s="145" t="s">
        <v>220</v>
      </c>
      <c r="D7" s="145" t="s">
        <v>221</v>
      </c>
      <c r="E7" s="1325"/>
      <c r="F7" s="1326"/>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312" t="s">
        <v>403</v>
      </c>
      <c r="B18" s="1312"/>
      <c r="C18" s="1312"/>
      <c r="D18" s="1312"/>
      <c r="E18" s="1312"/>
      <c r="F18" s="1312"/>
      <c r="O18"/>
      <c r="P18"/>
      <c r="Q18"/>
      <c r="R18"/>
      <c r="S18"/>
      <c r="T18"/>
    </row>
    <row r="19" spans="1:20" ht="16.5" customHeight="1" thickBot="1">
      <c r="A19" s="1323" t="s">
        <v>122</v>
      </c>
      <c r="B19" s="1315" t="s">
        <v>401</v>
      </c>
      <c r="C19" s="1316"/>
      <c r="D19" s="1317"/>
      <c r="E19" s="1318" t="s">
        <v>395</v>
      </c>
      <c r="F19" s="1320" t="s">
        <v>396</v>
      </c>
      <c r="K19"/>
      <c r="L19"/>
      <c r="M19"/>
      <c r="O19"/>
      <c r="P19"/>
      <c r="Q19"/>
      <c r="R19"/>
      <c r="S19"/>
      <c r="T19"/>
    </row>
    <row r="20" spans="1:20" ht="21" customHeight="1" thickBot="1">
      <c r="A20" s="1324"/>
      <c r="B20" s="94" t="s">
        <v>218</v>
      </c>
      <c r="C20" s="94" t="s">
        <v>325</v>
      </c>
      <c r="D20" s="94" t="s">
        <v>326</v>
      </c>
      <c r="E20" s="1325"/>
      <c r="F20" s="1326"/>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331"/>
      <c r="B27" s="1331"/>
      <c r="C27" s="1331"/>
      <c r="D27" s="1331"/>
      <c r="E27" s="1331"/>
      <c r="F27" s="1331"/>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22"/>
      <c r="D32" s="1322"/>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22"/>
      <c r="C43" s="1322"/>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27" t="s">
        <v>394</v>
      </c>
      <c r="B2" s="1327"/>
      <c r="C2" s="1327"/>
      <c r="D2" s="1327"/>
      <c r="E2" s="1327"/>
      <c r="F2" s="1327"/>
      <c r="G2" s="1327"/>
      <c r="H2" s="1327"/>
      <c r="I2" s="1327"/>
      <c r="J2" s="1327"/>
      <c r="K2" s="1327"/>
      <c r="L2" s="1327"/>
      <c r="M2" s="1327"/>
      <c r="N2" s="1327"/>
      <c r="O2" s="1327"/>
      <c r="P2" s="1327"/>
      <c r="Q2" s="1327"/>
      <c r="R2" s="1327"/>
      <c r="S2" s="1327"/>
      <c r="T2" s="1327"/>
      <c r="U2" s="1327"/>
      <c r="V2" s="1327"/>
      <c r="W2" s="1327"/>
      <c r="X2" s="1327"/>
    </row>
    <row r="3" spans="1:24" ht="15.75" customHeight="1">
      <c r="A3" s="1328" t="s">
        <v>393</v>
      </c>
      <c r="B3" s="1328"/>
      <c r="C3" s="1328"/>
      <c r="D3" s="1328"/>
      <c r="E3" s="1328"/>
      <c r="F3" s="1328"/>
      <c r="P3" s="36"/>
    </row>
    <row r="4" spans="1:24" ht="4.5" customHeight="1">
      <c r="A4" s="37"/>
      <c r="B4" s="37"/>
      <c r="C4" s="35"/>
      <c r="D4" s="35"/>
    </row>
    <row r="5" spans="1:24" ht="14.5" thickBot="1">
      <c r="A5" s="38" t="s">
        <v>124</v>
      </c>
      <c r="B5" s="1329" t="s">
        <v>125</v>
      </c>
      <c r="C5" s="1329"/>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27" t="s">
        <v>398</v>
      </c>
      <c r="B2" s="1327"/>
      <c r="C2" s="1327"/>
      <c r="D2" s="1327"/>
      <c r="E2" s="1327"/>
      <c r="F2" s="1327"/>
      <c r="G2" s="1327"/>
      <c r="H2" s="1327"/>
      <c r="I2" s="1327"/>
      <c r="J2" s="1327"/>
      <c r="K2" s="1327"/>
      <c r="L2" s="1327"/>
      <c r="M2" s="1327"/>
      <c r="N2" s="1327"/>
      <c r="O2" s="1327"/>
      <c r="P2" s="1327"/>
      <c r="Q2" s="1327"/>
      <c r="R2" s="1327"/>
      <c r="S2" s="1327"/>
      <c r="T2" s="1327"/>
      <c r="U2" s="1327"/>
      <c r="V2" s="1327"/>
      <c r="W2" s="1327"/>
      <c r="X2" s="1327"/>
      <c r="Y2" s="1327"/>
      <c r="Z2" s="1327"/>
      <c r="AA2" s="1327"/>
    </row>
    <row r="3" spans="1:27" ht="18" customHeight="1">
      <c r="A3" s="1333" t="s">
        <v>399</v>
      </c>
      <c r="B3" s="1333"/>
      <c r="C3" s="1333"/>
      <c r="D3" s="1333"/>
      <c r="E3" s="1333"/>
      <c r="F3" s="1333"/>
      <c r="G3" s="1333"/>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449" zoomScale="80" zoomScaleNormal="80" workbookViewId="0">
      <selection activeCell="N484" sqref="N484"/>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95"/>
      <c r="D3" s="795"/>
      <c r="E3" s="6" t="s">
        <v>244</v>
      </c>
      <c r="F3" s="795"/>
      <c r="G3" s="795"/>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56" t="s">
        <v>186</v>
      </c>
      <c r="C6" s="1359" t="s">
        <v>18</v>
      </c>
      <c r="D6" s="1359" t="s">
        <v>187</v>
      </c>
      <c r="E6" s="1371" t="s">
        <v>188</v>
      </c>
      <c r="F6" s="1372"/>
      <c r="G6" s="1373"/>
      <c r="H6" s="1374" t="s">
        <v>189</v>
      </c>
      <c r="I6" s="1371" t="s">
        <v>190</v>
      </c>
      <c r="J6" s="1372"/>
      <c r="K6" s="1375"/>
      <c r="L6"/>
    </row>
    <row r="7" spans="2:12" ht="12.75" customHeight="1">
      <c r="B7" s="1357"/>
      <c r="C7" s="1341"/>
      <c r="D7" s="1341"/>
      <c r="E7" s="1350" t="s">
        <v>209</v>
      </c>
      <c r="F7" s="1340" t="s">
        <v>210</v>
      </c>
      <c r="G7" s="1340" t="s">
        <v>211</v>
      </c>
      <c r="H7" s="1346"/>
      <c r="I7" s="1350" t="s">
        <v>191</v>
      </c>
      <c r="J7" s="1350" t="s">
        <v>20</v>
      </c>
      <c r="K7" s="1353" t="s">
        <v>245</v>
      </c>
      <c r="L7"/>
    </row>
    <row r="8" spans="2:12" ht="12.5">
      <c r="B8" s="1357"/>
      <c r="C8" s="1341"/>
      <c r="D8" s="1341"/>
      <c r="E8" s="1351"/>
      <c r="F8" s="1341"/>
      <c r="G8" s="1341"/>
      <c r="H8" s="1346"/>
      <c r="I8" s="1351"/>
      <c r="J8" s="1351"/>
      <c r="K8" s="1366"/>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336" t="s">
        <v>193</v>
      </c>
      <c r="D11" s="1336"/>
      <c r="E11" s="1336"/>
      <c r="F11" s="1336"/>
      <c r="G11" s="1336"/>
      <c r="H11" s="1336"/>
      <c r="I11" s="1336"/>
      <c r="J11" s="1336"/>
      <c r="K11" s="1337"/>
      <c r="L11"/>
    </row>
    <row r="12" spans="2:12" ht="12.5">
      <c r="B12" s="152"/>
      <c r="C12" s="68"/>
      <c r="D12" s="68"/>
      <c r="E12" s="68"/>
      <c r="F12" s="68"/>
      <c r="G12" s="68"/>
      <c r="H12" s="68"/>
      <c r="I12" s="68"/>
      <c r="J12" s="68"/>
      <c r="K12" s="153"/>
      <c r="L12"/>
    </row>
    <row r="13" spans="2:12" ht="14">
      <c r="B13" s="792" t="s">
        <v>194</v>
      </c>
      <c r="C13" s="166">
        <v>160405</v>
      </c>
      <c r="D13" s="166">
        <v>4252</v>
      </c>
      <c r="E13" s="166">
        <v>1993</v>
      </c>
      <c r="F13" s="166">
        <v>1899</v>
      </c>
      <c r="G13" s="166">
        <v>360</v>
      </c>
      <c r="H13" s="166">
        <v>156153</v>
      </c>
      <c r="I13" s="166">
        <v>25576</v>
      </c>
      <c r="J13" s="166">
        <v>49577</v>
      </c>
      <c r="K13" s="175">
        <v>81000</v>
      </c>
      <c r="L13"/>
    </row>
    <row r="14" spans="2:12" ht="14">
      <c r="B14" s="792" t="s">
        <v>195</v>
      </c>
      <c r="C14" s="166">
        <v>118397</v>
      </c>
      <c r="D14" s="166">
        <v>3761</v>
      </c>
      <c r="E14" s="166">
        <v>1965</v>
      </c>
      <c r="F14" s="166">
        <v>1503</v>
      </c>
      <c r="G14" s="166">
        <v>293</v>
      </c>
      <c r="H14" s="166">
        <v>114636</v>
      </c>
      <c r="I14" s="166">
        <v>20407</v>
      </c>
      <c r="J14" s="166">
        <v>32761</v>
      </c>
      <c r="K14" s="175">
        <v>61468</v>
      </c>
      <c r="L14"/>
    </row>
    <row r="15" spans="2:12" ht="14">
      <c r="B15" s="792" t="s">
        <v>196</v>
      </c>
      <c r="C15" s="166">
        <v>154468</v>
      </c>
      <c r="D15" s="168">
        <v>4195</v>
      </c>
      <c r="E15" s="168">
        <v>2254</v>
      </c>
      <c r="F15" s="168">
        <v>1618</v>
      </c>
      <c r="G15" s="167">
        <v>323</v>
      </c>
      <c r="H15" s="166">
        <v>150273</v>
      </c>
      <c r="I15" s="168">
        <v>25918</v>
      </c>
      <c r="J15" s="168">
        <v>43821</v>
      </c>
      <c r="K15" s="176">
        <v>80534</v>
      </c>
      <c r="L15"/>
    </row>
    <row r="16" spans="2:12" ht="14">
      <c r="B16" s="792" t="s">
        <v>197</v>
      </c>
      <c r="C16" s="166">
        <v>147058</v>
      </c>
      <c r="D16" s="166">
        <v>4501</v>
      </c>
      <c r="E16" s="167">
        <v>2298</v>
      </c>
      <c r="F16" s="167">
        <v>1927</v>
      </c>
      <c r="G16" s="166">
        <v>276</v>
      </c>
      <c r="H16" s="166">
        <v>142557</v>
      </c>
      <c r="I16" s="166">
        <v>23715</v>
      </c>
      <c r="J16" s="166">
        <v>40827</v>
      </c>
      <c r="K16" s="175">
        <v>78015</v>
      </c>
      <c r="L16"/>
    </row>
    <row r="17" spans="2:12" ht="14">
      <c r="B17" s="792" t="s">
        <v>198</v>
      </c>
      <c r="C17" s="166">
        <v>161636</v>
      </c>
      <c r="D17" s="70">
        <v>4146</v>
      </c>
      <c r="E17" s="170">
        <v>2119</v>
      </c>
      <c r="F17" s="161">
        <v>1793</v>
      </c>
      <c r="G17" s="161">
        <v>234</v>
      </c>
      <c r="H17" s="70">
        <v>157490</v>
      </c>
      <c r="I17" s="170">
        <v>27516</v>
      </c>
      <c r="J17" s="170">
        <v>43584</v>
      </c>
      <c r="K17" s="177">
        <v>86390</v>
      </c>
      <c r="L17"/>
    </row>
    <row r="18" spans="2:12" ht="14">
      <c r="B18" s="792" t="s">
        <v>199</v>
      </c>
      <c r="C18" s="166">
        <v>148239</v>
      </c>
      <c r="D18" s="166">
        <v>3808</v>
      </c>
      <c r="E18" s="167">
        <v>1579</v>
      </c>
      <c r="F18" s="167">
        <v>1924</v>
      </c>
      <c r="G18" s="166">
        <v>305</v>
      </c>
      <c r="H18" s="166">
        <v>144431</v>
      </c>
      <c r="I18" s="166">
        <v>25807</v>
      </c>
      <c r="J18" s="166">
        <v>41213</v>
      </c>
      <c r="K18" s="175">
        <v>77411</v>
      </c>
      <c r="L18"/>
    </row>
    <row r="19" spans="2:12" ht="14">
      <c r="B19" s="792" t="s">
        <v>200</v>
      </c>
      <c r="C19" s="166">
        <v>164233</v>
      </c>
      <c r="D19" s="71">
        <v>4006</v>
      </c>
      <c r="E19" s="168">
        <v>1618</v>
      </c>
      <c r="F19" s="167">
        <v>2184</v>
      </c>
      <c r="G19" s="167">
        <v>204</v>
      </c>
      <c r="H19" s="166">
        <v>160227</v>
      </c>
      <c r="I19" s="168">
        <v>29167</v>
      </c>
      <c r="J19" s="168">
        <v>48974</v>
      </c>
      <c r="K19" s="176">
        <v>82086</v>
      </c>
      <c r="L19"/>
    </row>
    <row r="20" spans="2:12" ht="14">
      <c r="B20" s="792" t="s">
        <v>201</v>
      </c>
      <c r="C20" s="166">
        <v>158429</v>
      </c>
      <c r="D20" s="71">
        <v>4264</v>
      </c>
      <c r="E20" s="168">
        <v>1814</v>
      </c>
      <c r="F20" s="168">
        <v>2211</v>
      </c>
      <c r="G20" s="167">
        <v>239</v>
      </c>
      <c r="H20" s="166">
        <v>154165</v>
      </c>
      <c r="I20" s="168">
        <v>23293</v>
      </c>
      <c r="J20" s="168">
        <v>45921</v>
      </c>
      <c r="K20" s="176">
        <v>84951</v>
      </c>
      <c r="L20"/>
    </row>
    <row r="21" spans="2:12" ht="14">
      <c r="B21" s="792" t="s">
        <v>202</v>
      </c>
      <c r="C21" s="166">
        <v>165011</v>
      </c>
      <c r="D21" s="166">
        <v>4401</v>
      </c>
      <c r="E21" s="167">
        <v>1788</v>
      </c>
      <c r="F21" s="167">
        <v>2285</v>
      </c>
      <c r="G21" s="166">
        <v>328</v>
      </c>
      <c r="H21" s="166">
        <v>160610</v>
      </c>
      <c r="I21" s="166">
        <v>25702</v>
      </c>
      <c r="J21" s="166">
        <v>48609</v>
      </c>
      <c r="K21" s="175">
        <v>86299</v>
      </c>
      <c r="L21"/>
    </row>
    <row r="22" spans="2:12" ht="14">
      <c r="B22" s="792" t="s">
        <v>203</v>
      </c>
      <c r="C22" s="166">
        <v>175970</v>
      </c>
      <c r="D22" s="71">
        <v>4827</v>
      </c>
      <c r="E22" s="168">
        <v>1922</v>
      </c>
      <c r="F22" s="168">
        <v>2405</v>
      </c>
      <c r="G22" s="168">
        <v>500</v>
      </c>
      <c r="H22" s="167">
        <v>171143</v>
      </c>
      <c r="I22" s="168">
        <v>28318</v>
      </c>
      <c r="J22" s="168">
        <v>60364</v>
      </c>
      <c r="K22" s="176">
        <v>82461</v>
      </c>
      <c r="L22"/>
    </row>
    <row r="23" spans="2:12" ht="14">
      <c r="B23" s="793" t="s">
        <v>204</v>
      </c>
      <c r="C23" s="166">
        <v>158698</v>
      </c>
      <c r="D23" s="168">
        <v>4572</v>
      </c>
      <c r="E23" s="168">
        <v>1754</v>
      </c>
      <c r="F23" s="168">
        <v>2398</v>
      </c>
      <c r="G23" s="168">
        <v>420</v>
      </c>
      <c r="H23" s="168">
        <v>154126</v>
      </c>
      <c r="I23" s="168">
        <v>24642</v>
      </c>
      <c r="J23" s="168">
        <v>50394</v>
      </c>
      <c r="K23" s="176">
        <v>79090</v>
      </c>
      <c r="L23"/>
    </row>
    <row r="24" spans="2:12" ht="14">
      <c r="B24" s="793"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334" t="s">
        <v>206</v>
      </c>
      <c r="D28" s="1334"/>
      <c r="E28" s="1334"/>
      <c r="F28" s="1334"/>
      <c r="G28" s="1334"/>
      <c r="H28" s="1334"/>
      <c r="I28" s="1334"/>
      <c r="J28" s="1334"/>
      <c r="K28" s="1335"/>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338" t="s">
        <v>186</v>
      </c>
      <c r="C45" s="1340" t="s">
        <v>18</v>
      </c>
      <c r="D45" s="1340" t="s">
        <v>187</v>
      </c>
      <c r="E45" s="1342" t="s">
        <v>188</v>
      </c>
      <c r="F45" s="1343"/>
      <c r="G45" s="1344"/>
      <c r="H45" s="1340" t="s">
        <v>189</v>
      </c>
      <c r="I45" s="1342" t="s">
        <v>190</v>
      </c>
      <c r="J45" s="1343"/>
      <c r="K45" s="1370"/>
      <c r="L45"/>
    </row>
    <row r="46" spans="2:12" ht="12.75" customHeight="1">
      <c r="B46" s="1339"/>
      <c r="C46" s="1341"/>
      <c r="D46" s="1341"/>
      <c r="E46" s="1350" t="s">
        <v>209</v>
      </c>
      <c r="F46" s="1340" t="s">
        <v>210</v>
      </c>
      <c r="G46" s="1340" t="s">
        <v>211</v>
      </c>
      <c r="H46" s="1341"/>
      <c r="I46" s="1350" t="s">
        <v>191</v>
      </c>
      <c r="J46" s="1350" t="s">
        <v>20</v>
      </c>
      <c r="K46" s="1353" t="s">
        <v>192</v>
      </c>
      <c r="L46"/>
    </row>
    <row r="47" spans="2:12" ht="12.75" customHeight="1">
      <c r="B47" s="1368"/>
      <c r="C47" s="1369"/>
      <c r="D47" s="1369"/>
      <c r="E47" s="1352"/>
      <c r="F47" s="1369"/>
      <c r="G47" s="1369"/>
      <c r="H47" s="1369"/>
      <c r="I47" s="1352"/>
      <c r="J47" s="1352"/>
      <c r="K47" s="1354"/>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334" t="s">
        <v>207</v>
      </c>
      <c r="D50" s="1334"/>
      <c r="E50" s="1334"/>
      <c r="F50" s="1334"/>
      <c r="G50" s="1334"/>
      <c r="H50" s="1334"/>
      <c r="I50" s="1334"/>
      <c r="J50" s="1334"/>
      <c r="K50" s="1335"/>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794"/>
      <c r="G67" s="794"/>
      <c r="H67" s="794"/>
      <c r="I67" s="794"/>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355" t="s">
        <v>327</v>
      </c>
      <c r="C84" s="1355"/>
      <c r="D84" s="1355"/>
      <c r="E84" s="1355"/>
      <c r="F84" s="1355"/>
      <c r="G84" s="1355"/>
      <c r="H84" s="1355"/>
      <c r="I84" s="1355"/>
      <c r="J84" s="1355"/>
      <c r="K84" s="1355"/>
    </row>
    <row r="85" spans="2:11" ht="18.5" thickBot="1">
      <c r="B85" s="84"/>
      <c r="C85" s="84"/>
      <c r="D85" s="84"/>
      <c r="E85" s="84"/>
      <c r="F85" s="85" t="s">
        <v>185</v>
      </c>
      <c r="G85" s="84"/>
      <c r="H85" s="84"/>
      <c r="I85" s="84"/>
      <c r="J85" s="84"/>
      <c r="K85" s="84"/>
    </row>
    <row r="86" spans="2:11" ht="12.75" customHeight="1">
      <c r="B86" s="1356" t="s">
        <v>186</v>
      </c>
      <c r="C86" s="1359" t="s">
        <v>18</v>
      </c>
      <c r="D86" s="1359" t="s">
        <v>187</v>
      </c>
      <c r="E86" s="1371" t="s">
        <v>188</v>
      </c>
      <c r="F86" s="1372"/>
      <c r="G86" s="1373"/>
      <c r="H86" s="1374" t="s">
        <v>189</v>
      </c>
      <c r="I86" s="1371" t="s">
        <v>190</v>
      </c>
      <c r="J86" s="1372"/>
      <c r="K86" s="1375"/>
    </row>
    <row r="87" spans="2:11" ht="11.25" customHeight="1">
      <c r="B87" s="1357"/>
      <c r="C87" s="1341"/>
      <c r="D87" s="1341"/>
      <c r="E87" s="1350" t="s">
        <v>209</v>
      </c>
      <c r="F87" s="1340" t="s">
        <v>210</v>
      </c>
      <c r="G87" s="1340" t="s">
        <v>211</v>
      </c>
      <c r="H87" s="1346"/>
      <c r="I87" s="1350" t="s">
        <v>191</v>
      </c>
      <c r="J87" s="1350" t="s">
        <v>20</v>
      </c>
      <c r="K87" s="1353" t="s">
        <v>245</v>
      </c>
    </row>
    <row r="88" spans="2:11" ht="11.25" customHeight="1">
      <c r="B88" s="1357"/>
      <c r="C88" s="1341"/>
      <c r="D88" s="1341"/>
      <c r="E88" s="1351"/>
      <c r="F88" s="1341"/>
      <c r="G88" s="1341"/>
      <c r="H88" s="1346"/>
      <c r="I88" s="1351"/>
      <c r="J88" s="1351"/>
      <c r="K88" s="1366"/>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336" t="s">
        <v>193</v>
      </c>
      <c r="D91" s="1336"/>
      <c r="E91" s="1336"/>
      <c r="F91" s="1336"/>
      <c r="G91" s="1336"/>
      <c r="H91" s="1336"/>
      <c r="I91" s="1336"/>
      <c r="J91" s="1336"/>
      <c r="K91" s="1337"/>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334" t="s">
        <v>206</v>
      </c>
      <c r="D108" s="1334"/>
      <c r="E108" s="1334"/>
      <c r="F108" s="1334"/>
      <c r="G108" s="1334"/>
      <c r="H108" s="1334"/>
      <c r="I108" s="1334"/>
      <c r="J108" s="1334"/>
      <c r="K108" s="1335"/>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338" t="s">
        <v>186</v>
      </c>
      <c r="C125" s="1340" t="s">
        <v>18</v>
      </c>
      <c r="D125" s="1340" t="s">
        <v>187</v>
      </c>
      <c r="E125" s="1342" t="s">
        <v>188</v>
      </c>
      <c r="F125" s="1343"/>
      <c r="G125" s="1344"/>
      <c r="H125" s="1345" t="s">
        <v>189</v>
      </c>
      <c r="I125" s="1347" t="s">
        <v>190</v>
      </c>
      <c r="J125" s="1348"/>
      <c r="K125" s="1349"/>
    </row>
    <row r="126" spans="2:14" ht="11.25" customHeight="1">
      <c r="B126" s="1339"/>
      <c r="C126" s="1341"/>
      <c r="D126" s="1341"/>
      <c r="E126" s="1350" t="s">
        <v>209</v>
      </c>
      <c r="F126" s="1340" t="s">
        <v>210</v>
      </c>
      <c r="G126" s="1340" t="s">
        <v>211</v>
      </c>
      <c r="H126" s="1346"/>
      <c r="I126" s="1350" t="s">
        <v>191</v>
      </c>
      <c r="J126" s="1350" t="s">
        <v>20</v>
      </c>
      <c r="K126" s="1353" t="s">
        <v>192</v>
      </c>
    </row>
    <row r="127" spans="2:14" ht="11.25" customHeight="1">
      <c r="B127" s="1339"/>
      <c r="C127" s="1341"/>
      <c r="D127" s="1341"/>
      <c r="E127" s="1351"/>
      <c r="F127" s="1341"/>
      <c r="G127" s="1341"/>
      <c r="H127" s="1346"/>
      <c r="I127" s="1352"/>
      <c r="J127" s="1352"/>
      <c r="K127" s="1354"/>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334" t="s">
        <v>207</v>
      </c>
      <c r="D130" s="1334"/>
      <c r="E130" s="1334"/>
      <c r="F130" s="1334"/>
      <c r="G130" s="1334"/>
      <c r="H130" s="1334"/>
      <c r="I130" s="1334"/>
      <c r="J130" s="1334"/>
      <c r="K130" s="1335"/>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55" t="s">
        <v>373</v>
      </c>
      <c r="C163" s="1355"/>
      <c r="D163" s="1355"/>
      <c r="E163" s="1355"/>
      <c r="F163" s="1355"/>
      <c r="G163" s="1355"/>
      <c r="H163" s="1355"/>
      <c r="I163" s="1355"/>
      <c r="J163" s="1355"/>
      <c r="K163" s="1355"/>
      <c r="L163"/>
    </row>
    <row r="164" spans="2:12" ht="18.5" thickBot="1">
      <c r="B164" s="84"/>
      <c r="C164" s="84"/>
      <c r="D164" s="84"/>
      <c r="E164" s="84"/>
      <c r="F164" s="85" t="s">
        <v>185</v>
      </c>
      <c r="G164" s="84"/>
      <c r="H164" s="84"/>
      <c r="I164" s="84"/>
      <c r="J164" s="84"/>
      <c r="K164" s="84"/>
    </row>
    <row r="165" spans="2:12" ht="12.75" customHeight="1">
      <c r="B165" s="1356" t="s">
        <v>186</v>
      </c>
      <c r="C165" s="1359" t="s">
        <v>18</v>
      </c>
      <c r="D165" s="1359" t="s">
        <v>187</v>
      </c>
      <c r="E165" s="1361" t="s">
        <v>188</v>
      </c>
      <c r="F165" s="1362"/>
      <c r="G165" s="1363"/>
      <c r="H165" s="1359" t="s">
        <v>189</v>
      </c>
      <c r="I165" s="1361" t="s">
        <v>190</v>
      </c>
      <c r="J165" s="1362"/>
      <c r="K165" s="1364"/>
    </row>
    <row r="166" spans="2:12" ht="11.25" customHeight="1">
      <c r="B166" s="1357"/>
      <c r="C166" s="1341"/>
      <c r="D166" s="1341"/>
      <c r="E166" s="1351" t="s">
        <v>209</v>
      </c>
      <c r="F166" s="1341" t="s">
        <v>210</v>
      </c>
      <c r="G166" s="1341" t="s">
        <v>211</v>
      </c>
      <c r="H166" s="1341"/>
      <c r="I166" s="1351" t="s">
        <v>191</v>
      </c>
      <c r="J166" s="1351" t="s">
        <v>20</v>
      </c>
      <c r="K166" s="1366" t="s">
        <v>245</v>
      </c>
    </row>
    <row r="167" spans="2:12" ht="17.25" customHeight="1">
      <c r="B167" s="1357"/>
      <c r="C167" s="1341"/>
      <c r="D167" s="1341"/>
      <c r="E167" s="1351"/>
      <c r="F167" s="1341"/>
      <c r="G167" s="1341"/>
      <c r="H167" s="1341"/>
      <c r="I167" s="1351"/>
      <c r="J167" s="1351"/>
      <c r="K167" s="1366"/>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336" t="s">
        <v>193</v>
      </c>
      <c r="D170" s="1336"/>
      <c r="E170" s="1336"/>
      <c r="F170" s="1336"/>
      <c r="G170" s="1336"/>
      <c r="H170" s="1336"/>
      <c r="I170" s="1336"/>
      <c r="J170" s="1336"/>
      <c r="K170" s="1337"/>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334" t="s">
        <v>206</v>
      </c>
      <c r="D187" s="1334"/>
      <c r="E187" s="1334"/>
      <c r="F187" s="1334"/>
      <c r="G187" s="1334"/>
      <c r="H187" s="1334"/>
      <c r="I187" s="1334"/>
      <c r="J187" s="1334"/>
      <c r="K187" s="1335"/>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338" t="s">
        <v>186</v>
      </c>
      <c r="C204" s="1340" t="s">
        <v>18</v>
      </c>
      <c r="D204" s="1340" t="s">
        <v>187</v>
      </c>
      <c r="E204" s="1342" t="s">
        <v>188</v>
      </c>
      <c r="F204" s="1343"/>
      <c r="G204" s="1344"/>
      <c r="H204" s="1345" t="s">
        <v>189</v>
      </c>
      <c r="I204" s="1347" t="s">
        <v>190</v>
      </c>
      <c r="J204" s="1348"/>
      <c r="K204" s="1349"/>
    </row>
    <row r="205" spans="2:11" ht="11.25" customHeight="1">
      <c r="B205" s="1339"/>
      <c r="C205" s="1341"/>
      <c r="D205" s="1341"/>
      <c r="E205" s="1350" t="s">
        <v>209</v>
      </c>
      <c r="F205" s="1340" t="s">
        <v>210</v>
      </c>
      <c r="G205" s="1340" t="s">
        <v>211</v>
      </c>
      <c r="H205" s="1346"/>
      <c r="I205" s="1350" t="s">
        <v>191</v>
      </c>
      <c r="J205" s="1350" t="s">
        <v>20</v>
      </c>
      <c r="K205" s="1353" t="s">
        <v>192</v>
      </c>
    </row>
    <row r="206" spans="2:11" ht="11.25" customHeight="1">
      <c r="B206" s="1339"/>
      <c r="C206" s="1341"/>
      <c r="D206" s="1341"/>
      <c r="E206" s="1351"/>
      <c r="F206" s="1341"/>
      <c r="G206" s="1341"/>
      <c r="H206" s="1346"/>
      <c r="I206" s="1352"/>
      <c r="J206" s="1352"/>
      <c r="K206" s="1354"/>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334" t="s">
        <v>207</v>
      </c>
      <c r="D209" s="1334"/>
      <c r="E209" s="1334"/>
      <c r="F209" s="1334"/>
      <c r="G209" s="1334"/>
      <c r="H209" s="1334"/>
      <c r="I209" s="1334"/>
      <c r="J209" s="1334"/>
      <c r="K209" s="1335"/>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355" t="s">
        <v>434</v>
      </c>
      <c r="C243" s="1355"/>
      <c r="D243" s="1355"/>
      <c r="E243" s="1355"/>
      <c r="F243" s="1355"/>
      <c r="G243" s="1355"/>
      <c r="H243" s="1355"/>
      <c r="I243" s="1355"/>
      <c r="J243" s="1355"/>
      <c r="K243" s="1355"/>
    </row>
    <row r="244" spans="2:11" ht="18.5" thickBot="1">
      <c r="B244" s="84"/>
      <c r="C244" s="84"/>
      <c r="D244" s="84"/>
      <c r="E244" s="84"/>
      <c r="F244" s="85" t="s">
        <v>185</v>
      </c>
      <c r="G244" s="84"/>
      <c r="H244" s="84"/>
      <c r="I244" s="84"/>
      <c r="J244" s="84"/>
      <c r="K244" s="84"/>
    </row>
    <row r="245" spans="2:11" ht="12.5">
      <c r="B245" s="1356" t="s">
        <v>186</v>
      </c>
      <c r="C245" s="1359" t="s">
        <v>18</v>
      </c>
      <c r="D245" s="1359" t="s">
        <v>187</v>
      </c>
      <c r="E245" s="1361" t="s">
        <v>188</v>
      </c>
      <c r="F245" s="1362"/>
      <c r="G245" s="1363"/>
      <c r="H245" s="1359" t="s">
        <v>189</v>
      </c>
      <c r="I245" s="1361" t="s">
        <v>190</v>
      </c>
      <c r="J245" s="1362"/>
      <c r="K245" s="1364"/>
    </row>
    <row r="246" spans="2:11">
      <c r="B246" s="1357"/>
      <c r="C246" s="1341"/>
      <c r="D246" s="1341"/>
      <c r="E246" s="1351" t="s">
        <v>209</v>
      </c>
      <c r="F246" s="1341" t="s">
        <v>210</v>
      </c>
      <c r="G246" s="1341" t="s">
        <v>211</v>
      </c>
      <c r="H246" s="1341"/>
      <c r="I246" s="1351" t="s">
        <v>191</v>
      </c>
      <c r="J246" s="1351" t="s">
        <v>20</v>
      </c>
      <c r="K246" s="1366" t="s">
        <v>245</v>
      </c>
    </row>
    <row r="247" spans="2:11" ht="11" thickBot="1">
      <c r="B247" s="1358"/>
      <c r="C247" s="1360"/>
      <c r="D247" s="1360"/>
      <c r="E247" s="1365"/>
      <c r="F247" s="1360"/>
      <c r="G247" s="1360"/>
      <c r="H247" s="1360"/>
      <c r="I247" s="1365"/>
      <c r="J247" s="1365"/>
      <c r="K247" s="1367"/>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336" t="s">
        <v>193</v>
      </c>
      <c r="D250" s="1336"/>
      <c r="E250" s="1336"/>
      <c r="F250" s="1336"/>
      <c r="G250" s="1336"/>
      <c r="H250" s="1336"/>
      <c r="I250" s="1336"/>
      <c r="J250" s="1336"/>
      <c r="K250" s="1337"/>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334" t="s">
        <v>206</v>
      </c>
      <c r="D267" s="1334"/>
      <c r="E267" s="1334"/>
      <c r="F267" s="1334"/>
      <c r="G267" s="1334"/>
      <c r="H267" s="1334"/>
      <c r="I267" s="1334"/>
      <c r="J267" s="1334"/>
      <c r="K267" s="1335"/>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338" t="s">
        <v>186</v>
      </c>
      <c r="C284" s="1340" t="s">
        <v>18</v>
      </c>
      <c r="D284" s="1340" t="s">
        <v>187</v>
      </c>
      <c r="E284" s="1342" t="s">
        <v>188</v>
      </c>
      <c r="F284" s="1343"/>
      <c r="G284" s="1344"/>
      <c r="H284" s="1345" t="s">
        <v>189</v>
      </c>
      <c r="I284" s="1347" t="s">
        <v>190</v>
      </c>
      <c r="J284" s="1348"/>
      <c r="K284" s="1349"/>
    </row>
    <row r="285" spans="2:11" ht="11.25" customHeight="1">
      <c r="B285" s="1339"/>
      <c r="C285" s="1341"/>
      <c r="D285" s="1341"/>
      <c r="E285" s="1350" t="s">
        <v>209</v>
      </c>
      <c r="F285" s="1340" t="s">
        <v>210</v>
      </c>
      <c r="G285" s="1340" t="s">
        <v>211</v>
      </c>
      <c r="H285" s="1346"/>
      <c r="I285" s="1350" t="s">
        <v>191</v>
      </c>
      <c r="J285" s="1350" t="s">
        <v>20</v>
      </c>
      <c r="K285" s="1353" t="s">
        <v>192</v>
      </c>
    </row>
    <row r="286" spans="2:11" ht="11.25" customHeight="1">
      <c r="B286" s="1339"/>
      <c r="C286" s="1341"/>
      <c r="D286" s="1341"/>
      <c r="E286" s="1351"/>
      <c r="F286" s="1341"/>
      <c r="G286" s="1341"/>
      <c r="H286" s="1346"/>
      <c r="I286" s="1352"/>
      <c r="J286" s="1352"/>
      <c r="K286" s="1354"/>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334" t="s">
        <v>207</v>
      </c>
      <c r="D289" s="1334"/>
      <c r="E289" s="1334"/>
      <c r="F289" s="1334"/>
      <c r="G289" s="1334"/>
      <c r="H289" s="1334"/>
      <c r="I289" s="1334"/>
      <c r="J289" s="1334"/>
      <c r="K289" s="1335"/>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377" t="s">
        <v>463</v>
      </c>
      <c r="C323" s="1378"/>
      <c r="D323" s="1378"/>
      <c r="E323" s="1378"/>
      <c r="F323" s="1378"/>
      <c r="G323" s="1378"/>
      <c r="H323" s="1378"/>
      <c r="I323" s="1378"/>
      <c r="J323" s="1378"/>
      <c r="K323" s="1379"/>
    </row>
    <row r="324" spans="2:11" ht="18">
      <c r="B324" s="796"/>
      <c r="C324" s="797"/>
      <c r="D324" s="797"/>
      <c r="E324" s="797"/>
      <c r="F324" s="481" t="s">
        <v>185</v>
      </c>
      <c r="G324" s="797"/>
      <c r="H324" s="797"/>
      <c r="I324" s="797"/>
      <c r="J324" s="797"/>
      <c r="K324" s="798"/>
    </row>
    <row r="325" spans="2:11" ht="12.5">
      <c r="B325" s="1380" t="s">
        <v>186</v>
      </c>
      <c r="C325" s="1340" t="s">
        <v>18</v>
      </c>
      <c r="D325" s="1340" t="s">
        <v>187</v>
      </c>
      <c r="E325" s="1342" t="s">
        <v>188</v>
      </c>
      <c r="F325" s="1343"/>
      <c r="G325" s="1344"/>
      <c r="H325" s="1345" t="s">
        <v>189</v>
      </c>
      <c r="I325" s="1342" t="s">
        <v>190</v>
      </c>
      <c r="J325" s="1343"/>
      <c r="K325" s="1370"/>
    </row>
    <row r="326" spans="2:11">
      <c r="B326" s="1357"/>
      <c r="C326" s="1341"/>
      <c r="D326" s="1341"/>
      <c r="E326" s="1350" t="s">
        <v>209</v>
      </c>
      <c r="F326" s="1340" t="s">
        <v>210</v>
      </c>
      <c r="G326" s="1340" t="s">
        <v>211</v>
      </c>
      <c r="H326" s="1346"/>
      <c r="I326" s="1350" t="s">
        <v>191</v>
      </c>
      <c r="J326" s="1350" t="s">
        <v>20</v>
      </c>
      <c r="K326" s="1353" t="s">
        <v>245</v>
      </c>
    </row>
    <row r="327" spans="2:11">
      <c r="B327" s="1357"/>
      <c r="C327" s="1341"/>
      <c r="D327" s="1341"/>
      <c r="E327" s="1351"/>
      <c r="F327" s="1341"/>
      <c r="G327" s="1341"/>
      <c r="H327" s="1346"/>
      <c r="I327" s="1351"/>
      <c r="J327" s="1351"/>
      <c r="K327" s="1366"/>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336" t="s">
        <v>193</v>
      </c>
      <c r="D330" s="1336"/>
      <c r="E330" s="1336"/>
      <c r="F330" s="1336"/>
      <c r="G330" s="1336"/>
      <c r="H330" s="1336"/>
      <c r="I330" s="1336"/>
      <c r="J330" s="1336"/>
      <c r="K330" s="1337"/>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84">
        <v>2945</v>
      </c>
      <c r="E336" s="499">
        <v>1490</v>
      </c>
      <c r="F336" s="500">
        <v>1101</v>
      </c>
      <c r="G336" s="500">
        <v>354</v>
      </c>
      <c r="H336" s="784">
        <v>148102</v>
      </c>
      <c r="I336" s="499">
        <v>27100</v>
      </c>
      <c r="J336" s="499">
        <v>38353</v>
      </c>
      <c r="K336" s="785">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334" t="s">
        <v>206</v>
      </c>
      <c r="D347" s="1334"/>
      <c r="E347" s="1334"/>
      <c r="F347" s="1334"/>
      <c r="G347" s="1334"/>
      <c r="H347" s="1334"/>
      <c r="I347" s="1334"/>
      <c r="J347" s="1334"/>
      <c r="K347" s="1335"/>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499">
        <v>162284</v>
      </c>
      <c r="E353" s="499">
        <v>51355</v>
      </c>
      <c r="F353" s="499">
        <v>63157</v>
      </c>
      <c r="G353" s="499">
        <v>47772</v>
      </c>
      <c r="H353" s="499">
        <v>45694063</v>
      </c>
      <c r="I353" s="499">
        <v>7461819</v>
      </c>
      <c r="J353" s="499">
        <v>10755546</v>
      </c>
      <c r="K353" s="785">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338" t="s">
        <v>186</v>
      </c>
      <c r="C364" s="1340" t="s">
        <v>18</v>
      </c>
      <c r="D364" s="1340" t="s">
        <v>187</v>
      </c>
      <c r="E364" s="1342" t="s">
        <v>188</v>
      </c>
      <c r="F364" s="1343"/>
      <c r="G364" s="1344"/>
      <c r="H364" s="1345" t="s">
        <v>189</v>
      </c>
      <c r="I364" s="1347" t="s">
        <v>190</v>
      </c>
      <c r="J364" s="1348"/>
      <c r="K364" s="1349"/>
    </row>
    <row r="365" spans="2:11" ht="11.25" customHeight="1">
      <c r="B365" s="1339"/>
      <c r="C365" s="1341"/>
      <c r="D365" s="1341"/>
      <c r="E365" s="1350" t="s">
        <v>209</v>
      </c>
      <c r="F365" s="1340" t="s">
        <v>210</v>
      </c>
      <c r="G365" s="1340" t="s">
        <v>211</v>
      </c>
      <c r="H365" s="1346"/>
      <c r="I365" s="1350" t="s">
        <v>191</v>
      </c>
      <c r="J365" s="1350" t="s">
        <v>20</v>
      </c>
      <c r="K365" s="1353" t="s">
        <v>192</v>
      </c>
    </row>
    <row r="366" spans="2:11" ht="11.25" customHeight="1">
      <c r="B366" s="1339"/>
      <c r="C366" s="1341"/>
      <c r="D366" s="1341"/>
      <c r="E366" s="1351"/>
      <c r="F366" s="1341"/>
      <c r="G366" s="1341"/>
      <c r="H366" s="1346"/>
      <c r="I366" s="1352"/>
      <c r="J366" s="1352"/>
      <c r="K366" s="1354"/>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334" t="s">
        <v>207</v>
      </c>
      <c r="D369" s="1334"/>
      <c r="E369" s="1334"/>
      <c r="F369" s="1334"/>
      <c r="G369" s="1334"/>
      <c r="H369" s="1334"/>
      <c r="I369" s="1334"/>
      <c r="J369" s="1334"/>
      <c r="K369" s="1335"/>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499">
        <v>286702</v>
      </c>
      <c r="E375" s="499">
        <v>91156</v>
      </c>
      <c r="F375" s="499">
        <v>111222</v>
      </c>
      <c r="G375" s="499">
        <v>84324</v>
      </c>
      <c r="H375" s="499">
        <v>90137980</v>
      </c>
      <c r="I375" s="499">
        <v>14710488</v>
      </c>
      <c r="J375" s="499">
        <v>22097348</v>
      </c>
      <c r="K375" s="785">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2"/>
      <c r="C385" s="7"/>
      <c r="D385" s="7"/>
      <c r="E385" s="7"/>
      <c r="F385" s="7"/>
      <c r="G385" s="7"/>
      <c r="H385" s="7"/>
      <c r="I385" s="7"/>
      <c r="J385" s="7"/>
      <c r="K385" s="483"/>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355" t="s">
        <v>511</v>
      </c>
      <c r="C402" s="1355"/>
      <c r="D402" s="1355"/>
      <c r="E402" s="1355"/>
      <c r="F402" s="1355"/>
      <c r="G402" s="1355"/>
      <c r="H402" s="1355"/>
      <c r="I402" s="1355"/>
      <c r="J402" s="1355"/>
      <c r="K402" s="1355"/>
    </row>
    <row r="403" spans="2:11" ht="18.5" thickBot="1">
      <c r="B403" s="84"/>
      <c r="C403" s="84"/>
      <c r="D403" s="84"/>
      <c r="E403" s="84"/>
      <c r="F403" s="85" t="s">
        <v>185</v>
      </c>
      <c r="G403" s="84"/>
      <c r="H403" s="84"/>
      <c r="I403" s="84"/>
      <c r="J403" s="84"/>
      <c r="K403" s="84"/>
    </row>
    <row r="404" spans="2:11" ht="12.65" customHeight="1">
      <c r="B404" s="1356" t="s">
        <v>186</v>
      </c>
      <c r="C404" s="1359" t="s">
        <v>18</v>
      </c>
      <c r="D404" s="1359" t="s">
        <v>187</v>
      </c>
      <c r="E404" s="1371" t="s">
        <v>188</v>
      </c>
      <c r="F404" s="1372"/>
      <c r="G404" s="1373"/>
      <c r="H404" s="1359" t="s">
        <v>189</v>
      </c>
      <c r="I404" s="1371" t="s">
        <v>190</v>
      </c>
      <c r="J404" s="1372"/>
      <c r="K404" s="1375"/>
    </row>
    <row r="405" spans="2:11" ht="10.5" customHeight="1">
      <c r="B405" s="1357"/>
      <c r="C405" s="1341"/>
      <c r="D405" s="1341"/>
      <c r="E405" s="1350" t="s">
        <v>209</v>
      </c>
      <c r="F405" s="1340" t="s">
        <v>210</v>
      </c>
      <c r="G405" s="1340" t="s">
        <v>211</v>
      </c>
      <c r="H405" s="1341"/>
      <c r="I405" s="1350" t="s">
        <v>191</v>
      </c>
      <c r="J405" s="1350" t="s">
        <v>20</v>
      </c>
      <c r="K405" s="1353" t="s">
        <v>245</v>
      </c>
    </row>
    <row r="406" spans="2:11" ht="10.5" customHeight="1">
      <c r="B406" s="1376"/>
      <c r="C406" s="1369"/>
      <c r="D406" s="1369"/>
      <c r="E406" s="1352"/>
      <c r="F406" s="1369"/>
      <c r="G406" s="1369"/>
      <c r="H406" s="1369"/>
      <c r="I406" s="1352"/>
      <c r="J406" s="1352"/>
      <c r="K406" s="1354"/>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
      <c r="B409" s="154"/>
      <c r="C409" s="1336" t="s">
        <v>193</v>
      </c>
      <c r="D409" s="1336"/>
      <c r="E409" s="1336"/>
      <c r="F409" s="1336"/>
      <c r="G409" s="1336"/>
      <c r="H409" s="1336"/>
      <c r="I409" s="1336"/>
      <c r="J409" s="1336"/>
      <c r="K409" s="1337"/>
    </row>
    <row r="410" spans="2:11" ht="12.5">
      <c r="B410" s="152"/>
      <c r="C410" s="68"/>
      <c r="D410" s="68"/>
      <c r="E410" s="68"/>
      <c r="F410" s="68"/>
      <c r="G410" s="68"/>
      <c r="H410" s="68"/>
      <c r="I410" s="68"/>
      <c r="J410" s="68"/>
      <c r="K410" s="153"/>
    </row>
    <row r="411" spans="2:11" ht="12.5">
      <c r="B411" s="1072" t="s">
        <v>194</v>
      </c>
      <c r="C411" s="1081">
        <v>174252</v>
      </c>
      <c r="D411" s="1081">
        <v>4925</v>
      </c>
      <c r="E411" s="1081">
        <v>3069</v>
      </c>
      <c r="F411" s="1081">
        <v>1526</v>
      </c>
      <c r="G411" s="1081">
        <v>330</v>
      </c>
      <c r="H411" s="1081">
        <v>169327</v>
      </c>
      <c r="I411" s="1081">
        <v>29858</v>
      </c>
      <c r="J411" s="1081">
        <v>58031</v>
      </c>
      <c r="K411" s="1082">
        <v>81438</v>
      </c>
    </row>
    <row r="412" spans="2:11" ht="12.5">
      <c r="B412" s="1072" t="s">
        <v>195</v>
      </c>
      <c r="C412" s="1081">
        <v>177518</v>
      </c>
      <c r="D412" s="1081">
        <v>4260</v>
      </c>
      <c r="E412" s="1081">
        <v>2676</v>
      </c>
      <c r="F412" s="1081">
        <v>1293</v>
      </c>
      <c r="G412" s="1081">
        <v>291</v>
      </c>
      <c r="H412" s="1081">
        <v>173258</v>
      </c>
      <c r="I412" s="1081">
        <v>32673</v>
      </c>
      <c r="J412" s="1081">
        <v>56573</v>
      </c>
      <c r="K412" s="1082">
        <v>84012</v>
      </c>
    </row>
    <row r="413" spans="2:11" ht="12.5">
      <c r="B413" s="1072" t="s">
        <v>196</v>
      </c>
      <c r="C413" s="1081">
        <v>183998</v>
      </c>
      <c r="D413" s="1088">
        <v>4569</v>
      </c>
      <c r="E413" s="1088">
        <v>2727</v>
      </c>
      <c r="F413" s="1088">
        <v>1451</v>
      </c>
      <c r="G413" s="1082">
        <v>391</v>
      </c>
      <c r="H413" s="1081">
        <v>179429</v>
      </c>
      <c r="I413" s="1088">
        <v>32809</v>
      </c>
      <c r="J413" s="1088">
        <v>57757</v>
      </c>
      <c r="K413" s="1082">
        <v>88863</v>
      </c>
    </row>
    <row r="414" spans="2:11" ht="12.5">
      <c r="B414" s="1072" t="s">
        <v>197</v>
      </c>
      <c r="C414" s="1081"/>
      <c r="D414" s="1081"/>
      <c r="E414" s="1082"/>
      <c r="F414" s="1082"/>
      <c r="G414" s="1081"/>
      <c r="H414" s="1081"/>
      <c r="I414" s="1081"/>
      <c r="J414" s="1081"/>
      <c r="K414" s="1082"/>
    </row>
    <row r="415" spans="2:11" ht="12.5">
      <c r="B415" s="1072" t="s">
        <v>198</v>
      </c>
      <c r="C415" s="1081"/>
      <c r="D415" s="784"/>
      <c r="E415" s="499"/>
      <c r="F415" s="500"/>
      <c r="G415" s="500"/>
      <c r="H415" s="784"/>
      <c r="I415" s="499"/>
      <c r="J415" s="499"/>
      <c r="K415" s="500"/>
    </row>
    <row r="416" spans="2:11" ht="12.5">
      <c r="B416" s="1072" t="s">
        <v>199</v>
      </c>
      <c r="C416" s="1081"/>
      <c r="D416" s="1081"/>
      <c r="E416" s="1082"/>
      <c r="F416" s="1082"/>
      <c r="G416" s="1081"/>
      <c r="H416" s="1081"/>
      <c r="I416" s="1081"/>
      <c r="J416" s="1081"/>
      <c r="K416" s="1082"/>
    </row>
    <row r="417" spans="2:11" ht="12.5">
      <c r="B417" s="1072" t="s">
        <v>200</v>
      </c>
      <c r="C417" s="1081"/>
      <c r="D417" s="1087"/>
      <c r="E417" s="1088"/>
      <c r="F417" s="1082"/>
      <c r="G417" s="1082"/>
      <c r="H417" s="1081"/>
      <c r="I417" s="1088"/>
      <c r="J417" s="1088"/>
      <c r="K417" s="1082"/>
    </row>
    <row r="418" spans="2:11" ht="12.5">
      <c r="B418" s="1072" t="s">
        <v>201</v>
      </c>
      <c r="C418" s="1081"/>
      <c r="D418" s="1087"/>
      <c r="E418" s="1088"/>
      <c r="F418" s="1088"/>
      <c r="G418" s="1082"/>
      <c r="H418" s="1081"/>
      <c r="I418" s="1088"/>
      <c r="J418" s="1088"/>
      <c r="K418" s="1082"/>
    </row>
    <row r="419" spans="2:11" ht="12.5">
      <c r="B419" s="1072" t="s">
        <v>202</v>
      </c>
      <c r="C419" s="1081"/>
      <c r="D419" s="1081"/>
      <c r="E419" s="1082"/>
      <c r="F419" s="1082"/>
      <c r="G419" s="1081"/>
      <c r="H419" s="1081"/>
      <c r="I419" s="1081"/>
      <c r="J419" s="1081"/>
      <c r="K419" s="1082"/>
    </row>
    <row r="420" spans="2:11" ht="12.5">
      <c r="B420" s="1089" t="s">
        <v>203</v>
      </c>
      <c r="C420" s="1081"/>
      <c r="D420" s="1087"/>
      <c r="E420" s="1088"/>
      <c r="F420" s="1088"/>
      <c r="G420" s="1088"/>
      <c r="H420" s="1082"/>
      <c r="I420" s="1088"/>
      <c r="J420" s="1088"/>
      <c r="K420" s="1082"/>
    </row>
    <row r="421" spans="2:11" ht="12.5">
      <c r="B421" s="1090" t="s">
        <v>204</v>
      </c>
      <c r="C421" s="1081"/>
      <c r="D421" s="1088"/>
      <c r="E421" s="1088"/>
      <c r="F421" s="1088"/>
      <c r="G421" s="1088"/>
      <c r="H421" s="1088"/>
      <c r="I421" s="1088"/>
      <c r="J421" s="1088"/>
      <c r="K421" s="1082"/>
    </row>
    <row r="422" spans="2:11" ht="12.5">
      <c r="B422" s="1090" t="s">
        <v>205</v>
      </c>
      <c r="C422" s="1081"/>
      <c r="D422" s="1088"/>
      <c r="E422" s="1088"/>
      <c r="F422" s="1088"/>
      <c r="G422" s="1088"/>
      <c r="H422" s="1088"/>
      <c r="I422" s="1088"/>
      <c r="J422" s="1088"/>
      <c r="K422" s="1082"/>
    </row>
    <row r="423" spans="2:11" ht="14">
      <c r="B423" s="1076"/>
      <c r="C423" s="1082"/>
      <c r="D423" s="1082"/>
      <c r="E423" s="1082"/>
      <c r="F423" s="1082"/>
      <c r="G423" s="1082"/>
      <c r="H423" s="1082"/>
      <c r="I423" s="1082"/>
      <c r="J423" s="1082"/>
      <c r="K423" s="1082"/>
    </row>
    <row r="424" spans="2:11" ht="13">
      <c r="B424" s="1080">
        <v>2024</v>
      </c>
      <c r="C424" s="1083">
        <v>535768</v>
      </c>
      <c r="D424" s="1083">
        <v>13754</v>
      </c>
      <c r="E424" s="1083">
        <v>8472</v>
      </c>
      <c r="F424" s="1083">
        <v>4270</v>
      </c>
      <c r="G424" s="1083">
        <v>1012</v>
      </c>
      <c r="H424" s="1083">
        <v>522014</v>
      </c>
      <c r="I424" s="1083">
        <v>95340</v>
      </c>
      <c r="J424" s="1083">
        <v>172361</v>
      </c>
      <c r="K424" s="1083">
        <v>254313</v>
      </c>
    </row>
    <row r="425" spans="2:11" ht="12.5">
      <c r="B425" s="21"/>
      <c r="C425" s="21"/>
      <c r="D425" s="21"/>
      <c r="E425" s="21"/>
      <c r="F425" s="21"/>
      <c r="G425" s="21"/>
      <c r="H425" s="21"/>
      <c r="I425" s="21"/>
      <c r="J425" s="21"/>
      <c r="K425" s="21"/>
    </row>
    <row r="426" spans="2:11" ht="13">
      <c r="B426" s="21"/>
      <c r="C426" s="1381" t="s">
        <v>206</v>
      </c>
      <c r="D426" s="1381"/>
      <c r="E426" s="1381"/>
      <c r="F426" s="1381"/>
      <c r="G426" s="1381"/>
      <c r="H426" s="1381"/>
      <c r="I426" s="1381"/>
      <c r="J426" s="1381"/>
      <c r="K426" s="1381"/>
    </row>
    <row r="427" spans="2:11" ht="12.5">
      <c r="B427" s="32"/>
      <c r="C427" s="21"/>
      <c r="D427" s="21"/>
      <c r="E427" s="21"/>
      <c r="F427" s="21"/>
      <c r="G427" s="21"/>
      <c r="H427" s="21"/>
      <c r="I427" s="21"/>
      <c r="J427" s="21"/>
      <c r="K427" s="21"/>
    </row>
    <row r="428" spans="2:11" ht="12.5">
      <c r="B428" s="1072" t="s">
        <v>194</v>
      </c>
      <c r="C428" s="1081">
        <v>50872946</v>
      </c>
      <c r="D428" s="1081">
        <v>233913</v>
      </c>
      <c r="E428" s="1081">
        <v>102165</v>
      </c>
      <c r="F428" s="1081">
        <v>87957</v>
      </c>
      <c r="G428" s="1081">
        <v>43791</v>
      </c>
      <c r="H428" s="1081">
        <v>50639033</v>
      </c>
      <c r="I428" s="1081">
        <v>8042563</v>
      </c>
      <c r="J428" s="1081">
        <v>16247972</v>
      </c>
      <c r="K428" s="1082">
        <v>26348498</v>
      </c>
    </row>
    <row r="429" spans="2:11" ht="12.5">
      <c r="B429" s="1072" t="s">
        <v>195</v>
      </c>
      <c r="C429" s="1081">
        <v>52984301</v>
      </c>
      <c r="D429" s="1081">
        <v>216787</v>
      </c>
      <c r="E429" s="1081">
        <v>90499</v>
      </c>
      <c r="F429" s="1081">
        <v>83162</v>
      </c>
      <c r="G429" s="1081">
        <v>43126</v>
      </c>
      <c r="H429" s="1081">
        <v>52767514</v>
      </c>
      <c r="I429" s="1081">
        <v>8943124</v>
      </c>
      <c r="J429" s="1081">
        <v>15497438</v>
      </c>
      <c r="K429" s="1082">
        <v>28326952</v>
      </c>
    </row>
    <row r="430" spans="2:11" ht="12.5">
      <c r="B430" s="1072" t="s">
        <v>196</v>
      </c>
      <c r="C430" s="1081">
        <v>55519500</v>
      </c>
      <c r="D430" s="1088">
        <v>231743</v>
      </c>
      <c r="E430" s="1088">
        <v>94320</v>
      </c>
      <c r="F430" s="1088">
        <v>85025</v>
      </c>
      <c r="G430" s="1082">
        <v>52398</v>
      </c>
      <c r="H430" s="1081">
        <v>55287757</v>
      </c>
      <c r="I430" s="1088">
        <v>8980360</v>
      </c>
      <c r="J430" s="1088">
        <v>16377632</v>
      </c>
      <c r="K430" s="1082">
        <v>29929765</v>
      </c>
    </row>
    <row r="431" spans="2:11" ht="12.5">
      <c r="B431" s="1072" t="s">
        <v>197</v>
      </c>
      <c r="C431" s="1081"/>
      <c r="D431" s="1081"/>
      <c r="E431" s="1082"/>
      <c r="F431" s="1082"/>
      <c r="G431" s="1081"/>
      <c r="H431" s="1081"/>
      <c r="I431" s="1081"/>
      <c r="J431" s="1081"/>
      <c r="K431" s="1082"/>
    </row>
    <row r="432" spans="2:11" ht="12.5">
      <c r="B432" s="1072" t="s">
        <v>198</v>
      </c>
      <c r="C432" s="1081"/>
      <c r="D432" s="499"/>
      <c r="E432" s="499"/>
      <c r="F432" s="499"/>
      <c r="G432" s="499"/>
      <c r="H432" s="499"/>
      <c r="I432" s="499"/>
      <c r="J432" s="499"/>
      <c r="K432" s="500"/>
    </row>
    <row r="433" spans="2:11" ht="12.5">
      <c r="B433" s="1072" t="s">
        <v>199</v>
      </c>
      <c r="C433" s="1081"/>
      <c r="D433" s="1081"/>
      <c r="E433" s="1082"/>
      <c r="F433" s="1082"/>
      <c r="G433" s="1081"/>
      <c r="H433" s="1081"/>
      <c r="I433" s="1081"/>
      <c r="J433" s="1081"/>
      <c r="K433" s="1082"/>
    </row>
    <row r="434" spans="2:11" ht="12.5">
      <c r="B434" s="1072" t="s">
        <v>200</v>
      </c>
      <c r="C434" s="1081"/>
      <c r="D434" s="1088"/>
      <c r="E434" s="1088"/>
      <c r="F434" s="1088"/>
      <c r="G434" s="1082"/>
      <c r="H434" s="1081"/>
      <c r="I434" s="1088"/>
      <c r="J434" s="1088"/>
      <c r="K434" s="1082"/>
    </row>
    <row r="435" spans="2:11" ht="12.5">
      <c r="B435" s="1072" t="s">
        <v>201</v>
      </c>
      <c r="C435" s="1081"/>
      <c r="D435" s="1088"/>
      <c r="E435" s="1088"/>
      <c r="F435" s="1088"/>
      <c r="G435" s="1082"/>
      <c r="H435" s="1081"/>
      <c r="I435" s="1088"/>
      <c r="J435" s="1088"/>
      <c r="K435" s="1082"/>
    </row>
    <row r="436" spans="2:11" ht="12.5">
      <c r="B436" s="1072" t="s">
        <v>202</v>
      </c>
      <c r="C436" s="1081"/>
      <c r="D436" s="1088"/>
      <c r="E436" s="1088"/>
      <c r="F436" s="1088"/>
      <c r="G436" s="1082"/>
      <c r="H436" s="1081"/>
      <c r="I436" s="1088"/>
      <c r="J436" s="1088"/>
      <c r="K436" s="1082"/>
    </row>
    <row r="437" spans="2:11" ht="12.5">
      <c r="B437" s="1072" t="s">
        <v>203</v>
      </c>
      <c r="C437" s="1081"/>
      <c r="D437" s="1088"/>
      <c r="E437" s="1088"/>
      <c r="F437" s="1088"/>
      <c r="G437" s="1088"/>
      <c r="H437" s="1082"/>
      <c r="I437" s="1088"/>
      <c r="J437" s="1088"/>
      <c r="K437" s="1082"/>
    </row>
    <row r="438" spans="2:11" ht="12.5">
      <c r="B438" s="1072" t="s">
        <v>204</v>
      </c>
      <c r="C438" s="1081"/>
      <c r="D438" s="1088"/>
      <c r="E438" s="1088"/>
      <c r="F438" s="1088"/>
      <c r="G438" s="1088"/>
      <c r="H438" s="1082"/>
      <c r="I438" s="1088"/>
      <c r="J438" s="1088"/>
      <c r="K438" s="1082"/>
    </row>
    <row r="439" spans="2:11" ht="12.5">
      <c r="B439" s="1072" t="s">
        <v>205</v>
      </c>
      <c r="C439" s="1081"/>
      <c r="D439" s="1088"/>
      <c r="E439" s="1088"/>
      <c r="F439" s="1088"/>
      <c r="G439" s="1088"/>
      <c r="H439" s="1088"/>
      <c r="I439" s="1088"/>
      <c r="J439" s="1088"/>
      <c r="K439" s="1082"/>
    </row>
    <row r="440" spans="2:11" ht="12.5">
      <c r="B440" s="21"/>
      <c r="C440" s="1082"/>
      <c r="D440" s="1082"/>
      <c r="E440" s="1082"/>
      <c r="F440" s="1082"/>
      <c r="G440" s="1082"/>
      <c r="H440" s="1082"/>
      <c r="I440" s="1082"/>
      <c r="J440" s="1082"/>
      <c r="K440" s="1082"/>
    </row>
    <row r="441" spans="2:11" ht="13">
      <c r="B441" s="1080">
        <v>2024</v>
      </c>
      <c r="C441" s="1083">
        <v>159376747</v>
      </c>
      <c r="D441" s="1083">
        <v>682443</v>
      </c>
      <c r="E441" s="1083">
        <v>286984</v>
      </c>
      <c r="F441" s="1083">
        <v>256144</v>
      </c>
      <c r="G441" s="1083">
        <v>139315</v>
      </c>
      <c r="H441" s="1083">
        <v>158694304</v>
      </c>
      <c r="I441" s="1083">
        <v>25966047</v>
      </c>
      <c r="J441" s="1083">
        <v>48123042</v>
      </c>
      <c r="K441" s="1083">
        <v>84605215</v>
      </c>
    </row>
    <row r="442" spans="2:11" ht="13">
      <c r="B442" s="1073"/>
      <c r="C442" s="1084"/>
      <c r="D442" s="1084"/>
      <c r="E442" s="1084"/>
      <c r="F442" s="1084"/>
      <c r="G442" s="1084"/>
      <c r="H442" s="1084"/>
      <c r="I442" s="1084"/>
      <c r="J442" s="1084"/>
      <c r="K442" s="1084"/>
    </row>
    <row r="443" spans="2:11" ht="12.65" customHeight="1">
      <c r="B443" s="1391" t="s">
        <v>186</v>
      </c>
      <c r="C443" s="1382" t="s">
        <v>18</v>
      </c>
      <c r="D443" s="1382" t="s">
        <v>187</v>
      </c>
      <c r="E443" s="1393" t="s">
        <v>188</v>
      </c>
      <c r="F443" s="1394"/>
      <c r="G443" s="1395"/>
      <c r="H443" s="1387" t="s">
        <v>189</v>
      </c>
      <c r="I443" s="1389" t="s">
        <v>190</v>
      </c>
      <c r="J443" s="1390"/>
      <c r="K443" s="1390"/>
    </row>
    <row r="444" spans="2:11" ht="10.5" customHeight="1">
      <c r="B444" s="1392"/>
      <c r="C444" s="1383"/>
      <c r="D444" s="1383"/>
      <c r="E444" s="1384" t="s">
        <v>209</v>
      </c>
      <c r="F444" s="1382" t="s">
        <v>210</v>
      </c>
      <c r="G444" s="1382" t="s">
        <v>211</v>
      </c>
      <c r="H444" s="1388"/>
      <c r="I444" s="1384" t="s">
        <v>191</v>
      </c>
      <c r="J444" s="1384" t="s">
        <v>20</v>
      </c>
      <c r="K444" s="1382" t="s">
        <v>192</v>
      </c>
    </row>
    <row r="445" spans="2:11" ht="10.5" customHeight="1">
      <c r="B445" s="1392"/>
      <c r="C445" s="1383"/>
      <c r="D445" s="1383"/>
      <c r="E445" s="1396"/>
      <c r="F445" s="1383"/>
      <c r="G445" s="1383"/>
      <c r="H445" s="1388"/>
      <c r="I445" s="1385"/>
      <c r="J445" s="1385"/>
      <c r="K445" s="1386"/>
    </row>
    <row r="446" spans="2:11" ht="10.5" customHeight="1">
      <c r="B446" s="1074">
        <v>0</v>
      </c>
      <c r="C446" s="1085">
        <v>1</v>
      </c>
      <c r="D446" s="1085">
        <v>2</v>
      </c>
      <c r="E446" s="1086">
        <v>3</v>
      </c>
      <c r="F446" s="1086">
        <v>4</v>
      </c>
      <c r="G446" s="1085">
        <v>5</v>
      </c>
      <c r="H446" s="1085">
        <v>6</v>
      </c>
      <c r="I446" s="1085">
        <v>7</v>
      </c>
      <c r="J446" s="1085">
        <v>8</v>
      </c>
      <c r="K446" s="1085">
        <v>9</v>
      </c>
    </row>
    <row r="447" spans="2:11" ht="10.5" customHeight="1">
      <c r="B447" s="32"/>
      <c r="C447" s="21"/>
      <c r="D447" s="21"/>
      <c r="E447" s="21"/>
      <c r="F447" s="21"/>
      <c r="G447" s="21"/>
      <c r="H447" s="21"/>
      <c r="I447" s="21"/>
      <c r="J447" s="21"/>
      <c r="K447" s="21"/>
    </row>
    <row r="448" spans="2:11" ht="13">
      <c r="B448" s="21"/>
      <c r="C448" s="1381" t="s">
        <v>207</v>
      </c>
      <c r="D448" s="1381"/>
      <c r="E448" s="1381"/>
      <c r="F448" s="1381"/>
      <c r="G448" s="1381"/>
      <c r="H448" s="1381"/>
      <c r="I448" s="1381"/>
      <c r="J448" s="1381"/>
      <c r="K448" s="1381"/>
    </row>
    <row r="449" spans="2:11" ht="13">
      <c r="B449" s="21"/>
      <c r="C449" s="1073"/>
      <c r="D449" s="1073"/>
      <c r="E449" s="1073"/>
      <c r="F449" s="1073"/>
      <c r="G449" s="1073"/>
      <c r="H449" s="1073"/>
      <c r="I449" s="1073"/>
      <c r="J449" s="1073"/>
      <c r="K449" s="1073"/>
    </row>
    <row r="450" spans="2:11" ht="12.5">
      <c r="B450" s="1072" t="s">
        <v>194</v>
      </c>
      <c r="C450" s="1081">
        <v>100214844</v>
      </c>
      <c r="D450" s="1081">
        <v>412116</v>
      </c>
      <c r="E450" s="1081">
        <v>179040</v>
      </c>
      <c r="F450" s="1081">
        <v>155244</v>
      </c>
      <c r="G450" s="1081">
        <v>77832</v>
      </c>
      <c r="H450" s="1081">
        <v>99802728</v>
      </c>
      <c r="I450" s="1081">
        <v>15895241</v>
      </c>
      <c r="J450" s="1081">
        <v>33215038</v>
      </c>
      <c r="K450" s="1082">
        <v>50692449</v>
      </c>
    </row>
    <row r="451" spans="2:11" ht="12.5">
      <c r="B451" s="1072" t="s">
        <v>195</v>
      </c>
      <c r="C451" s="1081">
        <v>105321244</v>
      </c>
      <c r="D451" s="1081">
        <v>379264</v>
      </c>
      <c r="E451" s="1081">
        <v>158473</v>
      </c>
      <c r="F451" s="1081">
        <v>145542</v>
      </c>
      <c r="G451" s="1081">
        <v>75249</v>
      </c>
      <c r="H451" s="1081">
        <v>104941980</v>
      </c>
      <c r="I451" s="1081">
        <v>17723888</v>
      </c>
      <c r="J451" s="1081">
        <v>32336697</v>
      </c>
      <c r="K451" s="1082">
        <v>54881395</v>
      </c>
    </row>
    <row r="452" spans="2:11" ht="12.5">
      <c r="B452" s="1072" t="s">
        <v>196</v>
      </c>
      <c r="C452" s="1081">
        <v>109461933</v>
      </c>
      <c r="D452" s="1088">
        <v>410883</v>
      </c>
      <c r="E452" s="1088">
        <v>166496</v>
      </c>
      <c r="F452" s="1088">
        <v>151070</v>
      </c>
      <c r="G452" s="1082">
        <v>93317</v>
      </c>
      <c r="H452" s="1081">
        <v>109051050</v>
      </c>
      <c r="I452" s="1088">
        <v>17731808</v>
      </c>
      <c r="J452" s="1088">
        <v>33444590</v>
      </c>
      <c r="K452" s="1082">
        <v>57874652</v>
      </c>
    </row>
    <row r="453" spans="2:11" ht="12.5">
      <c r="B453" s="1072" t="s">
        <v>197</v>
      </c>
      <c r="C453" s="1081"/>
      <c r="D453" s="1081"/>
      <c r="E453" s="1082"/>
      <c r="F453" s="1082"/>
      <c r="G453" s="1082"/>
      <c r="H453" s="1081"/>
      <c r="I453" s="1082"/>
      <c r="J453" s="1082"/>
      <c r="K453" s="1082"/>
    </row>
    <row r="454" spans="2:11" ht="12.5">
      <c r="B454" s="1072" t="s">
        <v>198</v>
      </c>
      <c r="C454" s="1081"/>
      <c r="D454" s="499"/>
      <c r="E454" s="499"/>
      <c r="F454" s="499"/>
      <c r="G454" s="499"/>
      <c r="H454" s="499"/>
      <c r="I454" s="499"/>
      <c r="J454" s="499"/>
      <c r="K454" s="500"/>
    </row>
    <row r="455" spans="2:11" ht="12.5">
      <c r="B455" s="1072" t="s">
        <v>199</v>
      </c>
      <c r="C455" s="1081"/>
      <c r="D455" s="1081"/>
      <c r="E455" s="1082"/>
      <c r="F455" s="1082"/>
      <c r="G455" s="1082"/>
      <c r="H455" s="1081"/>
      <c r="I455" s="1082"/>
      <c r="J455" s="1082"/>
      <c r="K455" s="1082"/>
    </row>
    <row r="456" spans="2:11" ht="12.5">
      <c r="B456" s="1072" t="s">
        <v>200</v>
      </c>
      <c r="C456" s="1081"/>
      <c r="D456" s="1088"/>
      <c r="E456" s="1088"/>
      <c r="F456" s="1088"/>
      <c r="G456" s="1082"/>
      <c r="H456" s="1081"/>
      <c r="I456" s="1088"/>
      <c r="J456" s="1088"/>
      <c r="K456" s="1082"/>
    </row>
    <row r="457" spans="2:11" ht="12.5">
      <c r="B457" s="1072" t="s">
        <v>201</v>
      </c>
      <c r="C457" s="1081"/>
      <c r="D457" s="1088"/>
      <c r="E457" s="1088"/>
      <c r="F457" s="1088"/>
      <c r="G457" s="1082"/>
      <c r="H457" s="1081"/>
      <c r="I457" s="1088"/>
      <c r="J457" s="1088"/>
      <c r="K457" s="1082"/>
    </row>
    <row r="458" spans="2:11" ht="12.5">
      <c r="B458" s="1072" t="s">
        <v>202</v>
      </c>
      <c r="C458" s="1081"/>
      <c r="D458" s="1081"/>
      <c r="E458" s="1082"/>
      <c r="F458" s="1082"/>
      <c r="G458" s="1082"/>
      <c r="H458" s="1081"/>
      <c r="I458" s="1082"/>
      <c r="J458" s="1082"/>
      <c r="K458" s="1082"/>
    </row>
    <row r="459" spans="2:11" ht="12.5">
      <c r="B459" s="1072" t="s">
        <v>203</v>
      </c>
      <c r="C459" s="1081"/>
      <c r="D459" s="1088"/>
      <c r="E459" s="1088"/>
      <c r="F459" s="1088"/>
      <c r="G459" s="1088"/>
      <c r="H459" s="1082"/>
      <c r="I459" s="1088"/>
      <c r="J459" s="1088"/>
      <c r="K459" s="1082"/>
    </row>
    <row r="460" spans="2:11" ht="12.5">
      <c r="B460" s="1072" t="s">
        <v>204</v>
      </c>
      <c r="C460" s="1081"/>
      <c r="D460" s="1088"/>
      <c r="E460" s="1088"/>
      <c r="F460" s="1088"/>
      <c r="G460" s="1088"/>
      <c r="H460" s="1082"/>
      <c r="I460" s="1088"/>
      <c r="J460" s="1088"/>
      <c r="K460" s="1082"/>
    </row>
    <row r="461" spans="2:11" ht="12.5">
      <c r="B461" s="1072" t="s">
        <v>205</v>
      </c>
      <c r="C461" s="1081"/>
      <c r="D461" s="1088"/>
      <c r="E461" s="1088"/>
      <c r="F461" s="1088"/>
      <c r="G461" s="1082"/>
      <c r="H461" s="1075"/>
      <c r="I461" s="1088"/>
      <c r="J461" s="1088"/>
      <c r="K461" s="1082"/>
    </row>
    <row r="462" spans="2:11" ht="12.5">
      <c r="B462" s="1072"/>
      <c r="C462" s="1079"/>
      <c r="D462" s="1075"/>
      <c r="E462" s="1077"/>
      <c r="F462" s="1077"/>
      <c r="G462" s="1077"/>
      <c r="H462" s="1075"/>
      <c r="I462" s="1077"/>
      <c r="J462" s="1077"/>
      <c r="K462" s="1077"/>
    </row>
    <row r="463" spans="2:11" ht="13">
      <c r="B463" s="1080">
        <v>2024</v>
      </c>
      <c r="C463" s="1078">
        <v>314998021</v>
      </c>
      <c r="D463" s="1078">
        <v>1202263</v>
      </c>
      <c r="E463" s="1078">
        <v>504009</v>
      </c>
      <c r="F463" s="1078">
        <v>451856</v>
      </c>
      <c r="G463" s="1078">
        <v>246398</v>
      </c>
      <c r="H463" s="1078">
        <v>313795758</v>
      </c>
      <c r="I463" s="1078">
        <v>51350937</v>
      </c>
      <c r="J463" s="1078">
        <v>98996325</v>
      </c>
      <c r="K463" s="1078">
        <v>163448496</v>
      </c>
    </row>
    <row r="464" spans="2:11" ht="20">
      <c r="B464" s="8"/>
      <c r="F464" s="1051" t="s">
        <v>208</v>
      </c>
      <c r="G464" s="1051"/>
      <c r="H464" s="1051"/>
      <c r="I464" s="1052"/>
      <c r="J464" s="1052"/>
      <c r="K464" s="9"/>
    </row>
    <row r="465" spans="2:11">
      <c r="B465" s="8" t="s">
        <v>194</v>
      </c>
      <c r="C465" s="1053">
        <f>C450/C411</f>
        <v>575.11445492734663</v>
      </c>
      <c r="D465" s="1053">
        <f t="shared" ref="D465:K466" si="70">D450/D411</f>
        <v>83.678375634517764</v>
      </c>
      <c r="E465" s="1053">
        <f t="shared" si="70"/>
        <v>58.338220918866078</v>
      </c>
      <c r="F465" s="1053">
        <f t="shared" si="70"/>
        <v>101.73263433813892</v>
      </c>
      <c r="G465" s="1053">
        <f t="shared" si="70"/>
        <v>235.85454545454544</v>
      </c>
      <c r="H465" s="1053">
        <f t="shared" si="70"/>
        <v>589.40823377252298</v>
      </c>
      <c r="I465" s="1053">
        <f t="shared" si="70"/>
        <v>532.36120972603658</v>
      </c>
      <c r="J465" s="1053">
        <f t="shared" si="70"/>
        <v>572.36714859299343</v>
      </c>
      <c r="K465" s="970">
        <f t="shared" si="70"/>
        <v>622.46677226847419</v>
      </c>
    </row>
    <row r="466" spans="2:11">
      <c r="B466" s="8" t="s">
        <v>195</v>
      </c>
      <c r="C466" s="1053">
        <f>C451/C412</f>
        <v>593.29895559886882</v>
      </c>
      <c r="D466" s="1053">
        <f t="shared" si="70"/>
        <v>89.029107981220662</v>
      </c>
      <c r="E466" s="1053">
        <f t="shared" si="70"/>
        <v>59.220104633781766</v>
      </c>
      <c r="F466" s="1053">
        <f t="shared" si="70"/>
        <v>112.5614849187935</v>
      </c>
      <c r="G466" s="1053">
        <f t="shared" si="70"/>
        <v>258.58762886597935</v>
      </c>
      <c r="H466" s="1053">
        <f t="shared" si="70"/>
        <v>605.6977455586466</v>
      </c>
      <c r="I466" s="1053">
        <f t="shared" si="70"/>
        <v>542.4628286352646</v>
      </c>
      <c r="J466" s="1053">
        <f t="shared" si="70"/>
        <v>571.59240273628768</v>
      </c>
      <c r="K466" s="970">
        <f t="shared" si="70"/>
        <v>653.25661810217593</v>
      </c>
    </row>
    <row r="467" spans="2:11">
      <c r="B467" s="8" t="s">
        <v>196</v>
      </c>
      <c r="C467" s="1053">
        <f t="shared" ref="C467:K467" si="71">C452/C413</f>
        <v>594.90827617691491</v>
      </c>
      <c r="D467" s="1053">
        <f t="shared" si="71"/>
        <v>89.928430728824694</v>
      </c>
      <c r="E467" s="1053">
        <f t="shared" si="71"/>
        <v>61.054638797213052</v>
      </c>
      <c r="F467" s="1053">
        <f t="shared" si="71"/>
        <v>104.1144038594073</v>
      </c>
      <c r="G467" s="1053">
        <f t="shared" si="71"/>
        <v>238.66240409207163</v>
      </c>
      <c r="H467" s="1053">
        <f t="shared" si="71"/>
        <v>607.76713909122827</v>
      </c>
      <c r="I467" s="1053">
        <f t="shared" si="71"/>
        <v>540.4556066932854</v>
      </c>
      <c r="J467" s="1053">
        <f t="shared" si="71"/>
        <v>579.05691085063279</v>
      </c>
      <c r="K467" s="970">
        <f t="shared" si="71"/>
        <v>651.27952016024665</v>
      </c>
    </row>
    <row r="468" spans="2:11">
      <c r="B468" s="8" t="s">
        <v>197</v>
      </c>
      <c r="C468" s="1053" t="e">
        <f t="shared" ref="C468:K468" si="72">C453/C414</f>
        <v>#DIV/0!</v>
      </c>
      <c r="D468" s="1053" t="e">
        <f t="shared" si="72"/>
        <v>#DIV/0!</v>
      </c>
      <c r="E468" s="1053" t="e">
        <f t="shared" si="72"/>
        <v>#DIV/0!</v>
      </c>
      <c r="F468" s="1053" t="e">
        <f t="shared" si="72"/>
        <v>#DIV/0!</v>
      </c>
      <c r="G468" s="1053" t="e">
        <f t="shared" si="72"/>
        <v>#DIV/0!</v>
      </c>
      <c r="H468" s="1053" t="e">
        <f t="shared" si="72"/>
        <v>#DIV/0!</v>
      </c>
      <c r="I468" s="1053" t="e">
        <f t="shared" si="72"/>
        <v>#DIV/0!</v>
      </c>
      <c r="J468" s="1053" t="e">
        <f t="shared" si="72"/>
        <v>#DIV/0!</v>
      </c>
      <c r="K468" s="970" t="e">
        <f t="shared" si="72"/>
        <v>#DIV/0!</v>
      </c>
    </row>
    <row r="469" spans="2:11">
      <c r="B469" s="8" t="s">
        <v>198</v>
      </c>
      <c r="C469" s="1053" t="e">
        <f t="shared" ref="C469:K469" si="73">C454/C415</f>
        <v>#DIV/0!</v>
      </c>
      <c r="D469" s="1053" t="e">
        <f t="shared" si="73"/>
        <v>#DIV/0!</v>
      </c>
      <c r="E469" s="1053" t="e">
        <f t="shared" si="73"/>
        <v>#DIV/0!</v>
      </c>
      <c r="F469" s="1053" t="e">
        <f t="shared" si="73"/>
        <v>#DIV/0!</v>
      </c>
      <c r="G469" s="1053" t="e">
        <f t="shared" si="73"/>
        <v>#DIV/0!</v>
      </c>
      <c r="H469" s="1053" t="e">
        <f t="shared" si="73"/>
        <v>#DIV/0!</v>
      </c>
      <c r="I469" s="1053" t="e">
        <f t="shared" si="73"/>
        <v>#DIV/0!</v>
      </c>
      <c r="J469" s="1053" t="e">
        <f t="shared" si="73"/>
        <v>#DIV/0!</v>
      </c>
      <c r="K469" s="970" t="e">
        <f t="shared" si="73"/>
        <v>#DIV/0!</v>
      </c>
    </row>
    <row r="470" spans="2:11">
      <c r="B470" s="8" t="s">
        <v>199</v>
      </c>
      <c r="C470" s="1053" t="e">
        <f t="shared" ref="C470:K470" si="74">C455/C416</f>
        <v>#DIV/0!</v>
      </c>
      <c r="D470" s="1053" t="e">
        <f t="shared" si="74"/>
        <v>#DIV/0!</v>
      </c>
      <c r="E470" s="1053" t="e">
        <f t="shared" si="74"/>
        <v>#DIV/0!</v>
      </c>
      <c r="F470" s="1053" t="e">
        <f t="shared" si="74"/>
        <v>#DIV/0!</v>
      </c>
      <c r="G470" s="1053" t="e">
        <f t="shared" si="74"/>
        <v>#DIV/0!</v>
      </c>
      <c r="H470" s="1053" t="e">
        <f t="shared" si="74"/>
        <v>#DIV/0!</v>
      </c>
      <c r="I470" s="1053" t="e">
        <f t="shared" si="74"/>
        <v>#DIV/0!</v>
      </c>
      <c r="J470" s="1053" t="e">
        <f t="shared" si="74"/>
        <v>#DIV/0!</v>
      </c>
      <c r="K470" s="970" t="e">
        <f t="shared" si="74"/>
        <v>#DIV/0!</v>
      </c>
    </row>
    <row r="471" spans="2:11">
      <c r="B471" s="8" t="s">
        <v>200</v>
      </c>
      <c r="C471" s="1053" t="e">
        <f t="shared" ref="C471:K471" si="75">C456/C417</f>
        <v>#DIV/0!</v>
      </c>
      <c r="D471" s="1053" t="e">
        <f t="shared" si="75"/>
        <v>#DIV/0!</v>
      </c>
      <c r="E471" s="1053" t="e">
        <f t="shared" si="75"/>
        <v>#DIV/0!</v>
      </c>
      <c r="F471" s="1053" t="e">
        <f t="shared" si="75"/>
        <v>#DIV/0!</v>
      </c>
      <c r="G471" s="1053" t="e">
        <f t="shared" si="75"/>
        <v>#DIV/0!</v>
      </c>
      <c r="H471" s="1053" t="e">
        <f t="shared" si="75"/>
        <v>#DIV/0!</v>
      </c>
      <c r="I471" s="1053" t="e">
        <f t="shared" si="75"/>
        <v>#DIV/0!</v>
      </c>
      <c r="J471" s="1053" t="e">
        <f t="shared" si="75"/>
        <v>#DIV/0!</v>
      </c>
      <c r="K471" s="970" t="e">
        <f t="shared" si="75"/>
        <v>#DIV/0!</v>
      </c>
    </row>
    <row r="472" spans="2:11">
      <c r="B472" s="8" t="s">
        <v>201</v>
      </c>
      <c r="C472" s="1053" t="e">
        <f t="shared" ref="C472:K472" si="76">C457/C418</f>
        <v>#DIV/0!</v>
      </c>
      <c r="D472" s="1053" t="e">
        <f t="shared" si="76"/>
        <v>#DIV/0!</v>
      </c>
      <c r="E472" s="1053" t="e">
        <f t="shared" si="76"/>
        <v>#DIV/0!</v>
      </c>
      <c r="F472" s="1053" t="e">
        <f t="shared" si="76"/>
        <v>#DIV/0!</v>
      </c>
      <c r="G472" s="1053" t="e">
        <f t="shared" si="76"/>
        <v>#DIV/0!</v>
      </c>
      <c r="H472" s="1053" t="e">
        <f t="shared" si="76"/>
        <v>#DIV/0!</v>
      </c>
      <c r="I472" s="1053" t="e">
        <f t="shared" si="76"/>
        <v>#DIV/0!</v>
      </c>
      <c r="J472" s="1053" t="e">
        <f t="shared" si="76"/>
        <v>#DIV/0!</v>
      </c>
      <c r="K472" s="970" t="e">
        <f t="shared" si="76"/>
        <v>#DIV/0!</v>
      </c>
    </row>
    <row r="473" spans="2:11">
      <c r="B473" s="8" t="s">
        <v>202</v>
      </c>
      <c r="C473" s="1053" t="e">
        <f t="shared" ref="C473:K473" si="77">C458/C419</f>
        <v>#DIV/0!</v>
      </c>
      <c r="D473" s="1053" t="e">
        <f t="shared" si="77"/>
        <v>#DIV/0!</v>
      </c>
      <c r="E473" s="1053" t="e">
        <f t="shared" si="77"/>
        <v>#DIV/0!</v>
      </c>
      <c r="F473" s="1053" t="e">
        <f t="shared" si="77"/>
        <v>#DIV/0!</v>
      </c>
      <c r="G473" s="1053" t="e">
        <f t="shared" si="77"/>
        <v>#DIV/0!</v>
      </c>
      <c r="H473" s="1053" t="e">
        <f t="shared" si="77"/>
        <v>#DIV/0!</v>
      </c>
      <c r="I473" s="1053" t="e">
        <f t="shared" si="77"/>
        <v>#DIV/0!</v>
      </c>
      <c r="J473" s="1053" t="e">
        <f t="shared" si="77"/>
        <v>#DIV/0!</v>
      </c>
      <c r="K473" s="970" t="e">
        <f t="shared" si="77"/>
        <v>#DIV/0!</v>
      </c>
    </row>
    <row r="474" spans="2:11">
      <c r="B474" s="8" t="s">
        <v>203</v>
      </c>
      <c r="C474" s="1053" t="e">
        <f t="shared" ref="C474:K474" si="78">C459/C420</f>
        <v>#DIV/0!</v>
      </c>
      <c r="D474" s="1053" t="e">
        <f t="shared" si="78"/>
        <v>#DIV/0!</v>
      </c>
      <c r="E474" s="1053" t="e">
        <f t="shared" si="78"/>
        <v>#DIV/0!</v>
      </c>
      <c r="F474" s="1053" t="e">
        <f t="shared" si="78"/>
        <v>#DIV/0!</v>
      </c>
      <c r="G474" s="1053" t="e">
        <f t="shared" si="78"/>
        <v>#DIV/0!</v>
      </c>
      <c r="H474" s="1053" t="e">
        <f t="shared" si="78"/>
        <v>#DIV/0!</v>
      </c>
      <c r="I474" s="1053" t="e">
        <f t="shared" si="78"/>
        <v>#DIV/0!</v>
      </c>
      <c r="J474" s="1053" t="e">
        <f t="shared" si="78"/>
        <v>#DIV/0!</v>
      </c>
      <c r="K474" s="970" t="e">
        <f t="shared" si="78"/>
        <v>#DIV/0!</v>
      </c>
    </row>
    <row r="475" spans="2:11">
      <c r="B475" s="8" t="s">
        <v>204</v>
      </c>
      <c r="C475" s="1053" t="e">
        <f t="shared" ref="C475:K475" si="79">C460/C421</f>
        <v>#DIV/0!</v>
      </c>
      <c r="D475" s="1053" t="e">
        <f t="shared" si="79"/>
        <v>#DIV/0!</v>
      </c>
      <c r="E475" s="1053" t="e">
        <f t="shared" si="79"/>
        <v>#DIV/0!</v>
      </c>
      <c r="F475" s="1053" t="e">
        <f t="shared" si="79"/>
        <v>#DIV/0!</v>
      </c>
      <c r="G475" s="1053" t="e">
        <f t="shared" si="79"/>
        <v>#DIV/0!</v>
      </c>
      <c r="H475" s="1053" t="e">
        <f t="shared" si="79"/>
        <v>#DIV/0!</v>
      </c>
      <c r="I475" s="1053" t="e">
        <f t="shared" si="79"/>
        <v>#DIV/0!</v>
      </c>
      <c r="J475" s="1053" t="e">
        <f t="shared" si="79"/>
        <v>#DIV/0!</v>
      </c>
      <c r="K475" s="970" t="e">
        <f t="shared" si="79"/>
        <v>#DIV/0!</v>
      </c>
    </row>
    <row r="476" spans="2:11" ht="11" thickBot="1">
      <c r="B476" s="971" t="s">
        <v>205</v>
      </c>
      <c r="C476" s="1049" t="e">
        <f t="shared" ref="C476:K476" si="80">C461/C422</f>
        <v>#DIV/0!</v>
      </c>
      <c r="D476" s="1049" t="e">
        <f t="shared" si="80"/>
        <v>#DIV/0!</v>
      </c>
      <c r="E476" s="1049" t="e">
        <f t="shared" si="80"/>
        <v>#DIV/0!</v>
      </c>
      <c r="F476" s="1049" t="e">
        <f t="shared" si="80"/>
        <v>#DIV/0!</v>
      </c>
      <c r="G476" s="1049" t="e">
        <f t="shared" si="80"/>
        <v>#DIV/0!</v>
      </c>
      <c r="H476" s="1049" t="e">
        <f t="shared" si="80"/>
        <v>#DIV/0!</v>
      </c>
      <c r="I476" s="1049" t="e">
        <f t="shared" si="80"/>
        <v>#DIV/0!</v>
      </c>
      <c r="J476" s="1049" t="e">
        <f t="shared" si="80"/>
        <v>#DIV/0!</v>
      </c>
      <c r="K476" s="1050" t="e">
        <f t="shared" si="80"/>
        <v>#DIV/0!</v>
      </c>
    </row>
  </sheetData>
  <mergeCells count="167">
    <mergeCell ref="C448:K448"/>
    <mergeCell ref="G444:G445"/>
    <mergeCell ref="I444:I445"/>
    <mergeCell ref="J444:J445"/>
    <mergeCell ref="K444:K445"/>
    <mergeCell ref="H443:H445"/>
    <mergeCell ref="I443:K443"/>
    <mergeCell ref="B443:B445"/>
    <mergeCell ref="C443:C445"/>
    <mergeCell ref="D443:D445"/>
    <mergeCell ref="E443:G443"/>
    <mergeCell ref="E444:E445"/>
    <mergeCell ref="F444:F445"/>
    <mergeCell ref="C426:K426"/>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sqref="A1:XFD1048576"/>
    </sheetView>
  </sheetViews>
  <sheetFormatPr defaultRowHeight="14.5"/>
  <cols>
    <col min="1" max="1" width="13.7265625" style="455" customWidth="1"/>
    <col min="2" max="17" width="8.7265625" style="455"/>
    <col min="18" max="18" width="16" style="455" customWidth="1"/>
    <col min="19" max="256" width="8.7265625" style="455"/>
    <col min="257" max="257" width="13.7265625" style="455" customWidth="1"/>
    <col min="258" max="512" width="8.7265625" style="455"/>
    <col min="513" max="513" width="13.7265625" style="455" customWidth="1"/>
    <col min="514" max="768" width="8.7265625" style="455"/>
    <col min="769" max="769" width="13.7265625" style="455" customWidth="1"/>
    <col min="770" max="1024" width="8.7265625" style="455"/>
    <col min="1025" max="1025" width="13.7265625" style="455" customWidth="1"/>
    <col min="1026" max="1280" width="8.7265625" style="455"/>
    <col min="1281" max="1281" width="13.7265625" style="455" customWidth="1"/>
    <col min="1282" max="1536" width="8.7265625" style="455"/>
    <col min="1537" max="1537" width="13.7265625" style="455" customWidth="1"/>
    <col min="1538" max="1792" width="8.7265625" style="455"/>
    <col min="1793" max="1793" width="13.7265625" style="455" customWidth="1"/>
    <col min="1794" max="2048" width="8.7265625" style="455"/>
    <col min="2049" max="2049" width="13.7265625" style="455" customWidth="1"/>
    <col min="2050" max="2304" width="8.7265625" style="455"/>
    <col min="2305" max="2305" width="13.7265625" style="455" customWidth="1"/>
    <col min="2306" max="2560" width="8.7265625" style="455"/>
    <col min="2561" max="2561" width="13.7265625" style="455" customWidth="1"/>
    <col min="2562" max="2816" width="8.7265625" style="455"/>
    <col min="2817" max="2817" width="13.7265625" style="455" customWidth="1"/>
    <col min="2818" max="3072" width="8.7265625" style="455"/>
    <col min="3073" max="3073" width="13.7265625" style="455" customWidth="1"/>
    <col min="3074" max="3328" width="8.7265625" style="455"/>
    <col min="3329" max="3329" width="13.7265625" style="455" customWidth="1"/>
    <col min="3330" max="3584" width="8.7265625" style="455"/>
    <col min="3585" max="3585" width="13.7265625" style="455" customWidth="1"/>
    <col min="3586" max="3840" width="8.7265625" style="455"/>
    <col min="3841" max="3841" width="13.7265625" style="455" customWidth="1"/>
    <col min="3842" max="4096" width="8.7265625" style="455"/>
    <col min="4097" max="4097" width="13.7265625" style="455" customWidth="1"/>
    <col min="4098" max="4352" width="8.7265625" style="455"/>
    <col min="4353" max="4353" width="13.7265625" style="455" customWidth="1"/>
    <col min="4354" max="4608" width="8.7265625" style="455"/>
    <col min="4609" max="4609" width="13.7265625" style="455" customWidth="1"/>
    <col min="4610" max="4864" width="8.7265625" style="455"/>
    <col min="4865" max="4865" width="13.7265625" style="455" customWidth="1"/>
    <col min="4866" max="5120" width="8.7265625" style="455"/>
    <col min="5121" max="5121" width="13.7265625" style="455" customWidth="1"/>
    <col min="5122" max="5376" width="8.7265625" style="455"/>
    <col min="5377" max="5377" width="13.7265625" style="455" customWidth="1"/>
    <col min="5378" max="5632" width="8.7265625" style="455"/>
    <col min="5633" max="5633" width="13.7265625" style="455" customWidth="1"/>
    <col min="5634" max="5888" width="8.7265625" style="455"/>
    <col min="5889" max="5889" width="13.7265625" style="455" customWidth="1"/>
    <col min="5890" max="6144" width="8.7265625" style="455"/>
    <col min="6145" max="6145" width="13.7265625" style="455" customWidth="1"/>
    <col min="6146" max="6400" width="8.7265625" style="455"/>
    <col min="6401" max="6401" width="13.7265625" style="455" customWidth="1"/>
    <col min="6402" max="6656" width="8.7265625" style="455"/>
    <col min="6657" max="6657" width="13.7265625" style="455" customWidth="1"/>
    <col min="6658" max="6912" width="8.7265625" style="455"/>
    <col min="6913" max="6913" width="13.7265625" style="455" customWidth="1"/>
    <col min="6914" max="7168" width="8.7265625" style="455"/>
    <col min="7169" max="7169" width="13.7265625" style="455" customWidth="1"/>
    <col min="7170" max="7424" width="8.7265625" style="455"/>
    <col min="7425" max="7425" width="13.7265625" style="455" customWidth="1"/>
    <col min="7426" max="7680" width="8.7265625" style="455"/>
    <col min="7681" max="7681" width="13.7265625" style="455" customWidth="1"/>
    <col min="7682" max="7936" width="8.7265625" style="455"/>
    <col min="7937" max="7937" width="13.7265625" style="455" customWidth="1"/>
    <col min="7938" max="8192" width="8.7265625" style="455"/>
    <col min="8193" max="8193" width="13.7265625" style="455" customWidth="1"/>
    <col min="8194" max="8448" width="8.7265625" style="455"/>
    <col min="8449" max="8449" width="13.7265625" style="455" customWidth="1"/>
    <col min="8450" max="8704" width="8.7265625" style="455"/>
    <col min="8705" max="8705" width="13.7265625" style="455" customWidth="1"/>
    <col min="8706" max="8960" width="8.7265625" style="455"/>
    <col min="8961" max="8961" width="13.7265625" style="455" customWidth="1"/>
    <col min="8962" max="9216" width="8.7265625" style="455"/>
    <col min="9217" max="9217" width="13.7265625" style="455" customWidth="1"/>
    <col min="9218" max="9472" width="8.7265625" style="455"/>
    <col min="9473" max="9473" width="13.7265625" style="455" customWidth="1"/>
    <col min="9474" max="9728" width="8.7265625" style="455"/>
    <col min="9729" max="9729" width="13.7265625" style="455" customWidth="1"/>
    <col min="9730" max="9984" width="8.7265625" style="455"/>
    <col min="9985" max="9985" width="13.7265625" style="455" customWidth="1"/>
    <col min="9986" max="10240" width="8.7265625" style="455"/>
    <col min="10241" max="10241" width="13.7265625" style="455" customWidth="1"/>
    <col min="10242" max="10496" width="8.7265625" style="455"/>
    <col min="10497" max="10497" width="13.7265625" style="455" customWidth="1"/>
    <col min="10498" max="10752" width="8.7265625" style="455"/>
    <col min="10753" max="10753" width="13.7265625" style="455" customWidth="1"/>
    <col min="10754" max="11008" width="8.7265625" style="455"/>
    <col min="11009" max="11009" width="13.7265625" style="455" customWidth="1"/>
    <col min="11010" max="11264" width="8.7265625" style="455"/>
    <col min="11265" max="11265" width="13.7265625" style="455" customWidth="1"/>
    <col min="11266" max="11520" width="8.7265625" style="455"/>
    <col min="11521" max="11521" width="13.7265625" style="455" customWidth="1"/>
    <col min="11522" max="11776" width="8.7265625" style="455"/>
    <col min="11777" max="11777" width="13.7265625" style="455" customWidth="1"/>
    <col min="11778" max="12032" width="8.7265625" style="455"/>
    <col min="12033" max="12033" width="13.7265625" style="455" customWidth="1"/>
    <col min="12034" max="12288" width="8.7265625" style="455"/>
    <col min="12289" max="12289" width="13.7265625" style="455" customWidth="1"/>
    <col min="12290" max="12544" width="8.7265625" style="455"/>
    <col min="12545" max="12545" width="13.7265625" style="455" customWidth="1"/>
    <col min="12546" max="12800" width="8.7265625" style="455"/>
    <col min="12801" max="12801" width="13.7265625" style="455" customWidth="1"/>
    <col min="12802" max="13056" width="8.7265625" style="455"/>
    <col min="13057" max="13057" width="13.7265625" style="455" customWidth="1"/>
    <col min="13058" max="13312" width="8.7265625" style="455"/>
    <col min="13313" max="13313" width="13.7265625" style="455" customWidth="1"/>
    <col min="13314" max="13568" width="8.7265625" style="455"/>
    <col min="13569" max="13569" width="13.7265625" style="455" customWidth="1"/>
    <col min="13570" max="13824" width="8.7265625" style="455"/>
    <col min="13825" max="13825" width="13.7265625" style="455" customWidth="1"/>
    <col min="13826" max="14080" width="8.7265625" style="455"/>
    <col min="14081" max="14081" width="13.7265625" style="455" customWidth="1"/>
    <col min="14082" max="14336" width="8.7265625" style="455"/>
    <col min="14337" max="14337" width="13.7265625" style="455" customWidth="1"/>
    <col min="14338" max="14592" width="8.7265625" style="455"/>
    <col min="14593" max="14593" width="13.7265625" style="455" customWidth="1"/>
    <col min="14594" max="14848" width="8.7265625" style="455"/>
    <col min="14849" max="14849" width="13.7265625" style="455" customWidth="1"/>
    <col min="14850" max="15104" width="8.7265625" style="455"/>
    <col min="15105" max="15105" width="13.7265625" style="455" customWidth="1"/>
    <col min="15106" max="15360" width="8.7265625" style="455"/>
    <col min="15361" max="15361" width="13.7265625" style="455" customWidth="1"/>
    <col min="15362" max="15616" width="8.7265625" style="455"/>
    <col min="15617" max="15617" width="13.7265625" style="455" customWidth="1"/>
    <col min="15618" max="15872" width="8.7265625" style="455"/>
    <col min="15873" max="15873" width="13.7265625" style="455" customWidth="1"/>
    <col min="15874" max="16128" width="8.7265625" style="455"/>
    <col min="16129" max="16129" width="13.7265625" style="455" customWidth="1"/>
    <col min="16130" max="16384" width="8.7265625" style="455"/>
  </cols>
  <sheetData>
    <row r="1" spans="1:21">
      <c r="A1" s="1397" t="s">
        <v>474</v>
      </c>
      <c r="B1" s="1397"/>
      <c r="C1" s="1397"/>
      <c r="D1" s="1397"/>
      <c r="E1" s="1397"/>
      <c r="F1" s="1397"/>
      <c r="G1" s="1397"/>
      <c r="H1" s="1397"/>
      <c r="I1" s="1397"/>
      <c r="J1" s="1397"/>
      <c r="K1" s="1397"/>
      <c r="L1" s="1397"/>
      <c r="M1" s="1397"/>
      <c r="N1" s="1397"/>
    </row>
    <row r="2" spans="1:21" ht="15" thickBot="1">
      <c r="G2" s="668" t="s">
        <v>240</v>
      </c>
    </row>
    <row r="3" spans="1:21">
      <c r="A3" s="669" t="s">
        <v>241</v>
      </c>
      <c r="B3" s="670" t="s">
        <v>161</v>
      </c>
      <c r="C3" s="670" t="s">
        <v>162</v>
      </c>
      <c r="D3" s="670" t="s">
        <v>163</v>
      </c>
      <c r="E3" s="670" t="s">
        <v>164</v>
      </c>
      <c r="F3" s="670" t="s">
        <v>165</v>
      </c>
      <c r="G3" s="670" t="s">
        <v>166</v>
      </c>
      <c r="H3" s="670" t="s">
        <v>167</v>
      </c>
      <c r="I3" s="670" t="s">
        <v>168</v>
      </c>
      <c r="J3" s="670" t="s">
        <v>169</v>
      </c>
      <c r="K3" s="670" t="s">
        <v>170</v>
      </c>
      <c r="L3" s="670" t="s">
        <v>171</v>
      </c>
      <c r="M3" s="670" t="s">
        <v>172</v>
      </c>
      <c r="N3" s="670" t="s">
        <v>173</v>
      </c>
    </row>
    <row r="4" spans="1:21">
      <c r="A4" s="672">
        <v>2019</v>
      </c>
      <c r="B4" s="673">
        <v>354.37491656654714</v>
      </c>
      <c r="C4" s="673">
        <v>356.43838796545651</v>
      </c>
      <c r="D4" s="673">
        <v>357.2969949465724</v>
      </c>
      <c r="E4" s="673">
        <v>357.47446683623537</v>
      </c>
      <c r="F4" s="673">
        <v>361.2054005838466</v>
      </c>
      <c r="G4" s="673">
        <v>357.93540852897377</v>
      </c>
      <c r="H4" s="673">
        <v>354.2490676912646</v>
      </c>
      <c r="I4" s="673">
        <v>353.13528487554794</v>
      </c>
      <c r="J4" s="673">
        <v>352.05841293166753</v>
      </c>
      <c r="K4" s="673">
        <v>345</v>
      </c>
      <c r="L4" s="673">
        <v>349.6</v>
      </c>
      <c r="M4" s="673">
        <v>354.4</v>
      </c>
      <c r="N4" s="674">
        <v>354.2</v>
      </c>
    </row>
    <row r="5" spans="1:21">
      <c r="A5" s="672">
        <v>2020</v>
      </c>
      <c r="B5" s="673">
        <v>354.8</v>
      </c>
      <c r="C5" s="673">
        <v>355</v>
      </c>
      <c r="D5" s="673">
        <v>356.13</v>
      </c>
      <c r="E5" s="673">
        <v>354.02</v>
      </c>
      <c r="F5" s="673">
        <v>356.2</v>
      </c>
      <c r="G5" s="673">
        <v>358.1</v>
      </c>
      <c r="H5" s="673">
        <v>352.8</v>
      </c>
      <c r="I5" s="673">
        <v>350.8</v>
      </c>
      <c r="J5" s="673">
        <v>346.7</v>
      </c>
      <c r="K5" s="673">
        <v>345</v>
      </c>
      <c r="L5" s="673">
        <v>347.8</v>
      </c>
      <c r="M5" s="673">
        <v>347.4</v>
      </c>
      <c r="N5" s="674">
        <v>352.3</v>
      </c>
    </row>
    <row r="6" spans="1:21">
      <c r="A6" s="672">
        <v>2021</v>
      </c>
      <c r="B6" s="673">
        <v>350.5</v>
      </c>
      <c r="C6" s="673">
        <v>354.1</v>
      </c>
      <c r="D6" s="673">
        <v>354.1</v>
      </c>
      <c r="E6" s="673">
        <v>354.4</v>
      </c>
      <c r="F6" s="673">
        <v>353.4</v>
      </c>
      <c r="G6" s="673">
        <v>352.5</v>
      </c>
      <c r="H6" s="673">
        <v>348.2</v>
      </c>
      <c r="I6" s="673">
        <v>348.4</v>
      </c>
      <c r="J6" s="673">
        <v>343.2</v>
      </c>
      <c r="K6" s="673">
        <v>402.6</v>
      </c>
      <c r="L6" s="673">
        <v>345.6</v>
      </c>
      <c r="M6" s="673">
        <v>347</v>
      </c>
      <c r="N6" s="674">
        <v>349.8</v>
      </c>
    </row>
    <row r="7" spans="1:21" ht="18.5">
      <c r="A7" s="672">
        <v>2022</v>
      </c>
      <c r="B7" s="673">
        <v>350.1</v>
      </c>
      <c r="C7" s="673">
        <v>354.4</v>
      </c>
      <c r="D7" s="673">
        <v>351</v>
      </c>
      <c r="E7" s="673">
        <v>354.6</v>
      </c>
      <c r="F7" s="673">
        <v>353.3</v>
      </c>
      <c r="G7" s="673">
        <v>351.4</v>
      </c>
      <c r="H7" s="673">
        <v>352</v>
      </c>
      <c r="I7" s="673">
        <v>350.9</v>
      </c>
      <c r="J7" s="673">
        <v>347.5</v>
      </c>
      <c r="K7" s="673">
        <v>349.1</v>
      </c>
      <c r="L7" s="673">
        <v>348</v>
      </c>
      <c r="M7" s="673">
        <v>348.7</v>
      </c>
      <c r="N7" s="674">
        <v>351</v>
      </c>
      <c r="Q7" s="366"/>
      <c r="R7" s="367"/>
      <c r="S7" s="367"/>
      <c r="T7" s="367"/>
      <c r="U7" s="367"/>
    </row>
    <row r="8" spans="1:21" ht="18.5">
      <c r="A8" s="672">
        <v>2023</v>
      </c>
      <c r="B8" s="673">
        <v>352.3</v>
      </c>
      <c r="C8" s="673">
        <v>353.3</v>
      </c>
      <c r="D8" s="673">
        <v>354.9</v>
      </c>
      <c r="E8" s="673">
        <v>351.4</v>
      </c>
      <c r="F8" s="673">
        <v>285.10000000000002</v>
      </c>
      <c r="G8" s="673">
        <v>350</v>
      </c>
      <c r="H8" s="673">
        <v>343.9</v>
      </c>
      <c r="I8" s="673">
        <v>349.2</v>
      </c>
      <c r="J8" s="673">
        <v>346.2</v>
      </c>
      <c r="K8" s="673">
        <v>347.6</v>
      </c>
      <c r="L8" s="673">
        <v>349.6</v>
      </c>
      <c r="M8" s="673">
        <v>347.9</v>
      </c>
      <c r="N8" s="674">
        <v>350.3</v>
      </c>
      <c r="Q8" s="366"/>
      <c r="R8" s="367"/>
      <c r="S8" s="367"/>
      <c r="T8" s="367"/>
      <c r="U8" s="367"/>
    </row>
    <row r="9" spans="1:21" ht="15" thickBot="1">
      <c r="A9" s="675">
        <v>2024</v>
      </c>
      <c r="B9" s="676">
        <v>352</v>
      </c>
      <c r="C9" s="676">
        <v>352.4</v>
      </c>
      <c r="D9" s="676">
        <v>353.5</v>
      </c>
      <c r="E9" s="676">
        <v>354.7</v>
      </c>
      <c r="F9" s="676"/>
      <c r="G9" s="676"/>
      <c r="H9" s="676"/>
      <c r="I9" s="676"/>
      <c r="J9" s="676"/>
      <c r="K9" s="676"/>
      <c r="L9" s="676"/>
      <c r="M9" s="676"/>
      <c r="N9" s="677"/>
    </row>
    <row r="11" spans="1:21" ht="15" thickBot="1">
      <c r="G11" s="678" t="s">
        <v>242</v>
      </c>
      <c r="N11" s="679"/>
    </row>
    <row r="12" spans="1:21">
      <c r="A12" s="669" t="s">
        <v>241</v>
      </c>
      <c r="B12" s="670" t="s">
        <v>161</v>
      </c>
      <c r="C12" s="670" t="s">
        <v>162</v>
      </c>
      <c r="D12" s="670" t="s">
        <v>163</v>
      </c>
      <c r="E12" s="670" t="s">
        <v>164</v>
      </c>
      <c r="F12" s="670" t="s">
        <v>165</v>
      </c>
      <c r="G12" s="670" t="s">
        <v>166</v>
      </c>
      <c r="H12" s="670" t="s">
        <v>167</v>
      </c>
      <c r="I12" s="670" t="s">
        <v>168</v>
      </c>
      <c r="J12" s="670" t="s">
        <v>169</v>
      </c>
      <c r="K12" s="670" t="s">
        <v>170</v>
      </c>
      <c r="L12" s="670" t="s">
        <v>171</v>
      </c>
      <c r="M12" s="670" t="s">
        <v>172</v>
      </c>
      <c r="N12" s="670" t="s">
        <v>173</v>
      </c>
    </row>
    <row r="13" spans="1:21">
      <c r="A13" s="672">
        <v>2019</v>
      </c>
      <c r="B13" s="673">
        <v>281.27826336739287</v>
      </c>
      <c r="C13" s="673">
        <v>284.30536717690359</v>
      </c>
      <c r="D13" s="673">
        <v>286.22046450702811</v>
      </c>
      <c r="E13" s="673">
        <v>290.8767352564733</v>
      </c>
      <c r="F13" s="673">
        <v>285.31500572737696</v>
      </c>
      <c r="G13" s="673">
        <v>281.29946839929153</v>
      </c>
      <c r="H13" s="673">
        <v>274.8623926185175</v>
      </c>
      <c r="I13" s="673">
        <v>271.9152332887009</v>
      </c>
      <c r="J13" s="673">
        <v>273.41321243523339</v>
      </c>
      <c r="K13" s="673">
        <v>276.3</v>
      </c>
      <c r="L13" s="673">
        <v>279.2</v>
      </c>
      <c r="M13" s="673">
        <v>286.5</v>
      </c>
      <c r="N13" s="674">
        <v>286.2</v>
      </c>
    </row>
    <row r="14" spans="1:21">
      <c r="A14" s="672">
        <v>2020</v>
      </c>
      <c r="B14" s="673">
        <v>286.2</v>
      </c>
      <c r="C14" s="673">
        <v>288.2</v>
      </c>
      <c r="D14" s="673">
        <v>287.13</v>
      </c>
      <c r="E14" s="673">
        <v>286.24</v>
      </c>
      <c r="F14" s="673">
        <v>285.8</v>
      </c>
      <c r="G14" s="673">
        <v>286</v>
      </c>
      <c r="H14" s="673">
        <v>280.5</v>
      </c>
      <c r="I14" s="673">
        <v>277.2</v>
      </c>
      <c r="J14" s="673">
        <v>277.2</v>
      </c>
      <c r="K14" s="673">
        <v>277.7</v>
      </c>
      <c r="L14" s="673">
        <v>281.60000000000002</v>
      </c>
      <c r="M14" s="673">
        <v>284.8</v>
      </c>
      <c r="N14" s="674">
        <v>282.8</v>
      </c>
    </row>
    <row r="15" spans="1:21">
      <c r="A15" s="672">
        <v>2021</v>
      </c>
      <c r="B15" s="673">
        <v>288.3</v>
      </c>
      <c r="C15" s="673">
        <v>294.5</v>
      </c>
      <c r="D15" s="673">
        <v>289.10000000000002</v>
      </c>
      <c r="E15" s="673">
        <v>288.5</v>
      </c>
      <c r="F15" s="673">
        <v>287.5</v>
      </c>
      <c r="G15" s="673">
        <v>281.89999999999998</v>
      </c>
      <c r="H15" s="673">
        <v>275.89999999999998</v>
      </c>
      <c r="I15" s="673">
        <v>274.10000000000002</v>
      </c>
      <c r="J15" s="673">
        <v>275.2</v>
      </c>
      <c r="K15" s="673">
        <v>279.5</v>
      </c>
      <c r="L15" s="673">
        <v>281.5</v>
      </c>
      <c r="M15" s="673">
        <v>283</v>
      </c>
      <c r="N15" s="674">
        <v>283</v>
      </c>
    </row>
    <row r="16" spans="1:21">
      <c r="A16" s="672">
        <v>2022</v>
      </c>
      <c r="B16" s="673">
        <v>285.2</v>
      </c>
      <c r="C16" s="673">
        <v>286.8</v>
      </c>
      <c r="D16" s="673">
        <v>286.5</v>
      </c>
      <c r="E16" s="673">
        <v>288.10000000000002</v>
      </c>
      <c r="F16" s="673">
        <v>285.7</v>
      </c>
      <c r="G16" s="673">
        <v>281.39999999999998</v>
      </c>
      <c r="H16" s="673">
        <v>278</v>
      </c>
      <c r="I16" s="673">
        <v>274.3</v>
      </c>
      <c r="J16" s="673">
        <v>275.60000000000002</v>
      </c>
      <c r="K16" s="673">
        <v>279.60000000000002</v>
      </c>
      <c r="L16" s="673">
        <v>281.3</v>
      </c>
      <c r="M16" s="673">
        <v>283</v>
      </c>
      <c r="N16" s="674">
        <v>281.89999999999998</v>
      </c>
    </row>
    <row r="17" spans="1:14">
      <c r="A17" s="672">
        <v>2023</v>
      </c>
      <c r="B17" s="673">
        <v>287</v>
      </c>
      <c r="C17" s="673">
        <v>289.5</v>
      </c>
      <c r="D17" s="673">
        <v>286.60000000000002</v>
      </c>
      <c r="E17" s="673">
        <v>285.39999999999998</v>
      </c>
      <c r="F17" s="673">
        <v>285.10000000000002</v>
      </c>
      <c r="G17" s="673">
        <v>281.89999999999998</v>
      </c>
      <c r="H17" s="673">
        <v>277.39999999999998</v>
      </c>
      <c r="I17" s="673">
        <v>273.5</v>
      </c>
      <c r="J17" s="673">
        <v>277.10000000000002</v>
      </c>
      <c r="K17" s="673">
        <v>277.5</v>
      </c>
      <c r="L17" s="673">
        <v>280.8</v>
      </c>
      <c r="M17" s="673">
        <v>282.60000000000002</v>
      </c>
      <c r="N17" s="674">
        <v>281.89999999999998</v>
      </c>
    </row>
    <row r="18" spans="1:14" ht="15" thickBot="1">
      <c r="A18" s="675">
        <v>2024</v>
      </c>
      <c r="B18" s="676">
        <v>286.3</v>
      </c>
      <c r="C18" s="676">
        <v>289.3</v>
      </c>
      <c r="D18" s="676">
        <v>287.89999999999998</v>
      </c>
      <c r="E18" s="676">
        <v>286.7</v>
      </c>
      <c r="F18" s="676"/>
      <c r="G18" s="676"/>
      <c r="H18" s="676"/>
      <c r="I18" s="676"/>
      <c r="J18" s="676"/>
      <c r="K18" s="676"/>
      <c r="L18" s="676"/>
      <c r="M18" s="676"/>
      <c r="N18" s="677"/>
    </row>
    <row r="20" spans="1:14" ht="15" thickBot="1">
      <c r="G20" s="678" t="s">
        <v>243</v>
      </c>
      <c r="N20" s="679"/>
    </row>
    <row r="21" spans="1:14">
      <c r="A21" s="669" t="s">
        <v>241</v>
      </c>
      <c r="B21" s="670" t="s">
        <v>161</v>
      </c>
      <c r="C21" s="670" t="s">
        <v>162</v>
      </c>
      <c r="D21" s="670" t="s">
        <v>163</v>
      </c>
      <c r="E21" s="670" t="s">
        <v>164</v>
      </c>
      <c r="F21" s="670" t="s">
        <v>165</v>
      </c>
      <c r="G21" s="670" t="s">
        <v>166</v>
      </c>
      <c r="H21" s="670" t="s">
        <v>167</v>
      </c>
      <c r="I21" s="670" t="s">
        <v>168</v>
      </c>
      <c r="J21" s="670" t="s">
        <v>169</v>
      </c>
      <c r="K21" s="670" t="s">
        <v>170</v>
      </c>
      <c r="L21" s="670" t="s">
        <v>171</v>
      </c>
      <c r="M21" s="670" t="s">
        <v>172</v>
      </c>
      <c r="N21" s="670" t="s">
        <v>173</v>
      </c>
    </row>
    <row r="22" spans="1:14">
      <c r="A22" s="672">
        <v>2019</v>
      </c>
      <c r="B22" s="673">
        <v>287.03444832750858</v>
      </c>
      <c r="C22" s="673">
        <v>289.1459538749898</v>
      </c>
      <c r="D22" s="673">
        <v>288.5072199817875</v>
      </c>
      <c r="E22" s="673">
        <v>290.10412746204969</v>
      </c>
      <c r="F22" s="673">
        <v>292.71949231485786</v>
      </c>
      <c r="G22" s="673">
        <v>289.1722528130237</v>
      </c>
      <c r="H22" s="673">
        <v>284.60732456803191</v>
      </c>
      <c r="I22" s="673">
        <v>281.83476394849748</v>
      </c>
      <c r="J22" s="673">
        <v>281.74347936186393</v>
      </c>
      <c r="K22" s="673">
        <v>280</v>
      </c>
      <c r="L22" s="673">
        <v>283.39999999999998</v>
      </c>
      <c r="M22" s="673">
        <v>281.7</v>
      </c>
      <c r="N22" s="674">
        <v>280.2</v>
      </c>
    </row>
    <row r="23" spans="1:14">
      <c r="A23" s="672">
        <v>2020</v>
      </c>
      <c r="B23" s="673">
        <v>288.10000000000002</v>
      </c>
      <c r="C23" s="673">
        <v>289.7</v>
      </c>
      <c r="D23" s="673">
        <v>291.47000000000003</v>
      </c>
      <c r="E23" s="673">
        <v>290.86</v>
      </c>
      <c r="F23" s="673">
        <v>294.3</v>
      </c>
      <c r="G23" s="673">
        <v>295</v>
      </c>
      <c r="H23" s="673">
        <v>291.7</v>
      </c>
      <c r="I23" s="673">
        <v>288</v>
      </c>
      <c r="J23" s="673">
        <v>285</v>
      </c>
      <c r="K23" s="673">
        <v>289.7</v>
      </c>
      <c r="L23" s="673">
        <v>286</v>
      </c>
      <c r="M23" s="673">
        <v>288.2</v>
      </c>
      <c r="N23" s="674">
        <v>289.89999999999998</v>
      </c>
    </row>
    <row r="24" spans="1:14">
      <c r="A24" s="671">
        <v>2021</v>
      </c>
      <c r="B24" s="680">
        <v>291.3</v>
      </c>
      <c r="C24" s="680">
        <v>293.10000000000002</v>
      </c>
      <c r="D24" s="680">
        <v>291.60000000000002</v>
      </c>
      <c r="E24" s="680">
        <v>294.10000000000002</v>
      </c>
      <c r="F24" s="680">
        <v>295.60000000000002</v>
      </c>
      <c r="G24" s="680">
        <v>294.60000000000002</v>
      </c>
      <c r="H24" s="680">
        <v>290.5</v>
      </c>
      <c r="I24" s="680">
        <v>288.2</v>
      </c>
      <c r="J24" s="680">
        <v>286.10000000000002</v>
      </c>
      <c r="K24" s="680">
        <v>286</v>
      </c>
      <c r="L24" s="680">
        <v>287.7</v>
      </c>
      <c r="M24" s="680">
        <v>289.5</v>
      </c>
      <c r="N24" s="681">
        <v>290.60000000000002</v>
      </c>
    </row>
    <row r="25" spans="1:14">
      <c r="A25" s="672">
        <v>2022</v>
      </c>
      <c r="B25" s="673">
        <v>292.2</v>
      </c>
      <c r="C25" s="673">
        <v>293.10000000000002</v>
      </c>
      <c r="D25" s="673">
        <v>290.8</v>
      </c>
      <c r="E25" s="673">
        <v>293.3</v>
      </c>
      <c r="F25" s="673">
        <v>295.8</v>
      </c>
      <c r="G25" s="673">
        <v>295.2</v>
      </c>
      <c r="H25" s="673">
        <v>290.10000000000002</v>
      </c>
      <c r="I25" s="673">
        <v>287.8</v>
      </c>
      <c r="J25" s="673">
        <v>288.10000000000002</v>
      </c>
      <c r="K25" s="673">
        <v>288.5</v>
      </c>
      <c r="L25" s="673">
        <v>292.5</v>
      </c>
      <c r="M25" s="673">
        <v>291.5</v>
      </c>
      <c r="N25" s="674">
        <v>291.7</v>
      </c>
    </row>
    <row r="26" spans="1:14">
      <c r="A26" s="672">
        <v>2023</v>
      </c>
      <c r="B26" s="673">
        <v>292.2</v>
      </c>
      <c r="C26" s="673">
        <v>296.10000000000002</v>
      </c>
      <c r="D26" s="673">
        <v>294.5</v>
      </c>
      <c r="E26" s="673">
        <v>293.3</v>
      </c>
      <c r="F26" s="673">
        <v>295.7</v>
      </c>
      <c r="G26" s="673">
        <v>292.39999999999998</v>
      </c>
      <c r="H26" s="673">
        <v>289.8</v>
      </c>
      <c r="I26" s="673">
        <v>288.39999999999998</v>
      </c>
      <c r="J26" s="673">
        <v>289.39999999999998</v>
      </c>
      <c r="K26" s="673">
        <v>289.3</v>
      </c>
      <c r="L26" s="673">
        <v>289.39999999999998</v>
      </c>
      <c r="M26" s="673">
        <v>290.5</v>
      </c>
      <c r="N26" s="674">
        <v>292.10000000000002</v>
      </c>
    </row>
    <row r="27" spans="1:14" ht="15" thickBot="1">
      <c r="A27" s="675">
        <v>2024</v>
      </c>
      <c r="B27" s="676">
        <v>292.89999999999998</v>
      </c>
      <c r="C27" s="676">
        <v>293.10000000000002</v>
      </c>
      <c r="D27" s="676">
        <v>293.5</v>
      </c>
      <c r="E27" s="676">
        <v>295.3</v>
      </c>
      <c r="F27" s="676"/>
      <c r="G27" s="676"/>
      <c r="H27" s="676"/>
      <c r="I27" s="676"/>
      <c r="J27" s="676"/>
      <c r="K27" s="676"/>
      <c r="L27" s="676"/>
      <c r="M27" s="676"/>
      <c r="N27" s="677"/>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113" zoomScale="75" workbookViewId="0">
      <selection activeCell="E59" sqref="E59:E65"/>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98" t="s">
        <v>473</v>
      </c>
      <c r="B1" s="1398"/>
      <c r="C1" s="1398"/>
      <c r="D1" s="1398"/>
      <c r="E1" s="1398"/>
      <c r="F1" s="1398"/>
      <c r="G1" s="1398"/>
      <c r="H1" s="1398"/>
      <c r="I1" s="1398"/>
      <c r="J1" s="1398"/>
      <c r="K1" s="1398"/>
      <c r="L1" s="1398"/>
      <c r="M1" s="1398"/>
      <c r="N1" s="799"/>
      <c r="O1" s="799"/>
      <c r="P1" s="799"/>
      <c r="Q1" s="799"/>
    </row>
    <row r="2" spans="1:25" ht="12.75" hidden="1" customHeight="1">
      <c r="A2" s="1398"/>
      <c r="B2" s="1398"/>
      <c r="C2" s="1398"/>
      <c r="D2" s="1398"/>
      <c r="E2" s="1398"/>
      <c r="F2" s="1398"/>
      <c r="G2" s="1398"/>
      <c r="H2" s="1398"/>
      <c r="I2" s="1398"/>
      <c r="J2" s="1398"/>
      <c r="K2" s="1398"/>
      <c r="L2" s="1398"/>
      <c r="M2" s="1398"/>
      <c r="N2" s="799"/>
      <c r="O2" s="799"/>
      <c r="P2" s="799"/>
      <c r="Q2" s="799"/>
    </row>
    <row r="3" spans="1:25" ht="12.75" hidden="1" customHeight="1">
      <c r="A3" s="1398"/>
      <c r="B3" s="1398"/>
      <c r="C3" s="1398"/>
      <c r="D3" s="1398"/>
      <c r="E3" s="1398"/>
      <c r="F3" s="1398"/>
      <c r="G3" s="1398"/>
      <c r="H3" s="1398"/>
      <c r="I3" s="1398"/>
      <c r="J3" s="1398"/>
      <c r="K3" s="1398"/>
      <c r="L3" s="1398"/>
      <c r="M3" s="1398"/>
      <c r="N3" s="799"/>
      <c r="O3" s="799"/>
      <c r="P3" s="799"/>
      <c r="Q3" s="799"/>
    </row>
    <row r="4" spans="1:25" ht="21">
      <c r="A4" s="800" t="s">
        <v>478</v>
      </c>
      <c r="B4" s="801"/>
      <c r="C4" s="801"/>
      <c r="D4" s="801"/>
      <c r="E4" s="799"/>
      <c r="F4" s="799"/>
      <c r="G4" s="799"/>
      <c r="H4" s="799"/>
      <c r="I4" s="799"/>
      <c r="J4" s="799"/>
      <c r="K4" s="799"/>
      <c r="L4" s="799"/>
      <c r="M4" s="799"/>
      <c r="N4" s="799"/>
      <c r="O4" s="799"/>
      <c r="P4" s="799"/>
      <c r="Q4" s="799"/>
    </row>
    <row r="5" spans="1:25" ht="13">
      <c r="A5" s="799"/>
      <c r="B5" s="799"/>
      <c r="C5" s="799"/>
      <c r="D5" s="799"/>
      <c r="E5" s="799"/>
      <c r="F5" s="799"/>
      <c r="G5" s="799"/>
      <c r="H5" s="799"/>
      <c r="I5" s="799"/>
      <c r="J5" s="799"/>
      <c r="K5" s="799"/>
      <c r="L5" s="799"/>
      <c r="M5" s="799"/>
      <c r="N5" s="799"/>
      <c r="O5" s="799"/>
      <c r="P5" s="799"/>
      <c r="Q5" s="799"/>
    </row>
    <row r="6" spans="1:25" ht="13">
      <c r="A6" s="799"/>
      <c r="B6" s="799"/>
      <c r="C6" s="799"/>
      <c r="D6" s="799"/>
      <c r="E6" s="799"/>
      <c r="F6" s="799"/>
      <c r="G6" s="799"/>
      <c r="H6" s="799"/>
      <c r="I6" s="799"/>
      <c r="J6" s="799"/>
      <c r="K6" s="799"/>
      <c r="L6" s="799"/>
      <c r="M6" s="799"/>
      <c r="N6" s="799"/>
      <c r="O6" s="799"/>
      <c r="P6" s="799"/>
      <c r="Q6" s="799"/>
      <c r="R6"/>
      <c r="S6"/>
      <c r="T6"/>
      <c r="U6"/>
      <c r="V6"/>
      <c r="W6"/>
      <c r="X6"/>
      <c r="Y6"/>
    </row>
    <row r="7" spans="1:25" ht="16" thickBot="1">
      <c r="A7" s="802">
        <v>2019</v>
      </c>
      <c r="B7" s="803"/>
      <c r="C7" s="803"/>
      <c r="D7" s="803"/>
      <c r="E7" s="803"/>
      <c r="F7" s="803"/>
      <c r="G7" s="803"/>
      <c r="H7" s="803"/>
      <c r="I7" s="803"/>
      <c r="J7" s="803"/>
      <c r="K7" s="803"/>
      <c r="L7" s="804" t="s">
        <v>160</v>
      </c>
      <c r="M7" s="803"/>
      <c r="N7" s="805"/>
      <c r="O7" s="803"/>
      <c r="P7" s="806">
        <v>2019</v>
      </c>
      <c r="Q7" s="803"/>
      <c r="R7"/>
      <c r="S7"/>
      <c r="T7"/>
      <c r="U7"/>
      <c r="V7"/>
      <c r="W7"/>
      <c r="X7"/>
      <c r="Y7"/>
    </row>
    <row r="8" spans="1:25" ht="13.5" thickBot="1">
      <c r="A8" s="807"/>
      <c r="B8" s="808" t="s">
        <v>161</v>
      </c>
      <c r="C8" s="808" t="s">
        <v>162</v>
      </c>
      <c r="D8" s="808" t="s">
        <v>163</v>
      </c>
      <c r="E8" s="808" t="s">
        <v>164</v>
      </c>
      <c r="F8" s="808" t="s">
        <v>165</v>
      </c>
      <c r="G8" s="808" t="s">
        <v>166</v>
      </c>
      <c r="H8" s="808" t="s">
        <v>167</v>
      </c>
      <c r="I8" s="808" t="s">
        <v>168</v>
      </c>
      <c r="J8" s="808" t="s">
        <v>169</v>
      </c>
      <c r="K8" s="808" t="s">
        <v>170</v>
      </c>
      <c r="L8" s="808" t="s">
        <v>171</v>
      </c>
      <c r="M8" s="809" t="s">
        <v>172</v>
      </c>
      <c r="N8" s="805"/>
      <c r="O8" s="803"/>
      <c r="P8" s="810"/>
      <c r="Q8" s="811" t="s">
        <v>173</v>
      </c>
      <c r="R8"/>
      <c r="S8"/>
      <c r="T8"/>
      <c r="U8"/>
      <c r="V8"/>
      <c r="W8"/>
      <c r="X8"/>
      <c r="Y8"/>
    </row>
    <row r="9" spans="1:25" ht="13.5" thickBot="1">
      <c r="A9" s="812" t="s">
        <v>174</v>
      </c>
      <c r="B9" s="813">
        <v>13097.004154604951</v>
      </c>
      <c r="C9" s="814">
        <v>12684.171057134958</v>
      </c>
      <c r="D9" s="813">
        <v>12703.509633034411</v>
      </c>
      <c r="E9" s="813">
        <v>12436.800440153134</v>
      </c>
      <c r="F9" s="813">
        <v>12345.728489197405</v>
      </c>
      <c r="G9" s="813">
        <v>11989.180954677902</v>
      </c>
      <c r="H9" s="813">
        <v>11291.15714648953</v>
      </c>
      <c r="I9" s="813">
        <v>11799.833529820378</v>
      </c>
      <c r="J9" s="815">
        <v>11695.57156423378</v>
      </c>
      <c r="K9" s="813">
        <v>11797.730210590606</v>
      </c>
      <c r="L9" s="813">
        <v>12118.735934309996</v>
      </c>
      <c r="M9" s="816">
        <v>12222.309074775932</v>
      </c>
      <c r="N9" s="805"/>
      <c r="O9" s="803"/>
      <c r="P9" s="817" t="s">
        <v>174</v>
      </c>
      <c r="Q9" s="818">
        <v>12171.089276441808</v>
      </c>
      <c r="R9"/>
      <c r="S9"/>
      <c r="T9"/>
      <c r="U9"/>
      <c r="V9"/>
      <c r="W9"/>
      <c r="X9"/>
      <c r="Y9"/>
    </row>
    <row r="10" spans="1:25" ht="13">
      <c r="A10" s="819" t="s">
        <v>179</v>
      </c>
      <c r="B10" s="820">
        <v>12988.229233268361</v>
      </c>
      <c r="C10" s="821">
        <v>13031.089618528611</v>
      </c>
      <c r="D10" s="822">
        <v>12400.045892682925</v>
      </c>
      <c r="E10" s="820">
        <v>12497.066246851389</v>
      </c>
      <c r="F10" s="820">
        <v>12312.575788643535</v>
      </c>
      <c r="G10" s="820">
        <v>11785.570106907893</v>
      </c>
      <c r="H10" s="820">
        <v>11145.261363102236</v>
      </c>
      <c r="I10" s="820">
        <v>12014.568933508892</v>
      </c>
      <c r="J10" s="823">
        <v>11566.950929507175</v>
      </c>
      <c r="K10" s="820">
        <v>12060.398568329721</v>
      </c>
      <c r="L10" s="820">
        <v>12325.822063492065</v>
      </c>
      <c r="M10" s="824">
        <v>12211.818032159268</v>
      </c>
      <c r="N10" s="805"/>
      <c r="O10" s="803"/>
      <c r="P10" s="825" t="s">
        <v>179</v>
      </c>
      <c r="Q10" s="826">
        <v>12139.562253413582</v>
      </c>
      <c r="R10"/>
      <c r="S10"/>
      <c r="T10"/>
      <c r="U10"/>
      <c r="V10"/>
      <c r="W10"/>
      <c r="X10"/>
      <c r="Y10"/>
    </row>
    <row r="11" spans="1:25" ht="13">
      <c r="A11" s="827" t="s">
        <v>175</v>
      </c>
      <c r="B11" s="828">
        <v>14030.74154673591</v>
      </c>
      <c r="C11" s="829">
        <v>13423.206102042845</v>
      </c>
      <c r="D11" s="828">
        <v>13350.258566551605</v>
      </c>
      <c r="E11" s="828">
        <v>12952.008674739422</v>
      </c>
      <c r="F11" s="828">
        <v>12714.496786649555</v>
      </c>
      <c r="G11" s="828">
        <v>12228.876814192541</v>
      </c>
      <c r="H11" s="828">
        <v>11570.90485622989</v>
      </c>
      <c r="I11" s="828">
        <v>12338.817183187308</v>
      </c>
      <c r="J11" s="828">
        <v>12128.42545753275</v>
      </c>
      <c r="K11" s="828">
        <v>12399.186362800923</v>
      </c>
      <c r="L11" s="828">
        <v>12795.433149533852</v>
      </c>
      <c r="M11" s="830">
        <v>12921.228396700371</v>
      </c>
      <c r="N11" s="805"/>
      <c r="O11" s="803"/>
      <c r="P11" s="825" t="s">
        <v>175</v>
      </c>
      <c r="Q11" s="831">
        <v>12736.926723981092</v>
      </c>
      <c r="R11"/>
      <c r="S11"/>
      <c r="T11"/>
      <c r="U11"/>
      <c r="V11"/>
      <c r="W11"/>
      <c r="X11"/>
      <c r="Y11"/>
    </row>
    <row r="12" spans="1:25" ht="13">
      <c r="A12" s="827" t="s">
        <v>176</v>
      </c>
      <c r="B12" s="828">
        <v>13875.267566076433</v>
      </c>
      <c r="C12" s="829">
        <v>13191.644451674416</v>
      </c>
      <c r="D12" s="828">
        <v>13160.242283296824</v>
      </c>
      <c r="E12" s="828">
        <v>12736.915408507588</v>
      </c>
      <c r="F12" s="828">
        <v>12414.167473994701</v>
      </c>
      <c r="G12" s="828">
        <v>11811.682069144254</v>
      </c>
      <c r="H12" s="828">
        <v>11216.262367325109</v>
      </c>
      <c r="I12" s="828">
        <v>12121.702664273735</v>
      </c>
      <c r="J12" s="828">
        <v>11851.896939155471</v>
      </c>
      <c r="K12" s="828">
        <v>12310.877136839459</v>
      </c>
      <c r="L12" s="828">
        <v>12715.43545872936</v>
      </c>
      <c r="M12" s="830">
        <v>12877.909602187496</v>
      </c>
      <c r="N12" s="805"/>
      <c r="O12" s="803"/>
      <c r="P12" s="825" t="s">
        <v>176</v>
      </c>
      <c r="Q12" s="831">
        <v>12496.86604352695</v>
      </c>
      <c r="R12"/>
      <c r="S12"/>
      <c r="T12"/>
      <c r="U12" s="117"/>
      <c r="V12"/>
      <c r="W12"/>
      <c r="X12"/>
      <c r="Y12"/>
    </row>
    <row r="13" spans="1:25" ht="13">
      <c r="A13" s="827" t="s">
        <v>177</v>
      </c>
      <c r="B13" s="828"/>
      <c r="C13" s="832"/>
      <c r="D13" s="828"/>
      <c r="E13" s="828"/>
      <c r="F13" s="828"/>
      <c r="G13" s="828">
        <v>11847.259206798866</v>
      </c>
      <c r="H13" s="828">
        <v>10212.64</v>
      </c>
      <c r="I13" s="828">
        <v>11431</v>
      </c>
      <c r="J13" s="828"/>
      <c r="K13" s="828"/>
      <c r="L13" s="828"/>
      <c r="M13" s="830"/>
      <c r="N13" s="805"/>
      <c r="O13" s="803"/>
      <c r="P13" s="825" t="s">
        <v>177</v>
      </c>
      <c r="Q13" s="831">
        <v>12223.033208241355</v>
      </c>
      <c r="R13"/>
      <c r="S13"/>
      <c r="T13"/>
      <c r="U13" s="117"/>
      <c r="V13"/>
      <c r="W13"/>
      <c r="X13"/>
      <c r="Y13"/>
    </row>
    <row r="14" spans="1:25" ht="13">
      <c r="A14" s="827" t="s">
        <v>71</v>
      </c>
      <c r="B14" s="828">
        <v>11016.435273215879</v>
      </c>
      <c r="C14" s="829">
        <v>10666.092979690597</v>
      </c>
      <c r="D14" s="828">
        <v>10906.563736752352</v>
      </c>
      <c r="E14" s="828">
        <v>10813.265482926516</v>
      </c>
      <c r="F14" s="828">
        <v>10882.550511099018</v>
      </c>
      <c r="G14" s="828">
        <v>10702.803775197364</v>
      </c>
      <c r="H14" s="828">
        <v>9978.5009716631357</v>
      </c>
      <c r="I14" s="828">
        <v>10138.454210471504</v>
      </c>
      <c r="J14" s="828">
        <v>10066.518700800318</v>
      </c>
      <c r="K14" s="828">
        <v>10207.22881650506</v>
      </c>
      <c r="L14" s="828">
        <v>10253.974707400655</v>
      </c>
      <c r="M14" s="830">
        <v>10316.67240328594</v>
      </c>
      <c r="N14" s="805"/>
      <c r="O14" s="803"/>
      <c r="P14" s="825" t="s">
        <v>71</v>
      </c>
      <c r="Q14" s="831">
        <v>10479.725608941915</v>
      </c>
      <c r="R14"/>
      <c r="S14"/>
      <c r="T14"/>
      <c r="U14" s="117"/>
      <c r="V14"/>
      <c r="W14"/>
      <c r="X14"/>
      <c r="Y14"/>
    </row>
    <row r="15" spans="1:25" ht="13.5" thickBot="1">
      <c r="A15" s="833" t="s">
        <v>178</v>
      </c>
      <c r="B15" s="828">
        <v>13526.782125454416</v>
      </c>
      <c r="C15" s="834">
        <v>13304.359447452311</v>
      </c>
      <c r="D15" s="835">
        <v>13381.446812429691</v>
      </c>
      <c r="E15" s="835">
        <v>13303.934942938567</v>
      </c>
      <c r="F15" s="835">
        <v>13241.320895609353</v>
      </c>
      <c r="G15" s="835">
        <v>13044.246213486927</v>
      </c>
      <c r="H15" s="835">
        <v>12473.680771982421</v>
      </c>
      <c r="I15" s="835">
        <v>12708.58078202419</v>
      </c>
      <c r="J15" s="828">
        <v>12836.590469304007</v>
      </c>
      <c r="K15" s="828">
        <v>12864.967865200817</v>
      </c>
      <c r="L15" s="835">
        <v>13101.960516060417</v>
      </c>
      <c r="M15" s="836">
        <v>13163.845129929141</v>
      </c>
      <c r="N15" s="805"/>
      <c r="O15" s="803"/>
      <c r="P15" s="837" t="s">
        <v>178</v>
      </c>
      <c r="Q15" s="838">
        <v>13072.210144053273</v>
      </c>
      <c r="R15"/>
      <c r="S15"/>
      <c r="T15"/>
      <c r="U15" s="117"/>
      <c r="V15"/>
      <c r="W15"/>
      <c r="X15"/>
      <c r="Y15"/>
    </row>
    <row r="16" spans="1:25" ht="13">
      <c r="A16" s="799"/>
      <c r="B16" s="799"/>
      <c r="C16" s="799"/>
      <c r="D16" s="799"/>
      <c r="E16" s="799"/>
      <c r="F16" s="799"/>
      <c r="G16" s="799"/>
      <c r="H16" s="799"/>
      <c r="I16" s="799"/>
      <c r="J16" s="799"/>
      <c r="K16" s="799"/>
      <c r="L16" s="799"/>
      <c r="M16" s="799"/>
      <c r="N16" s="799"/>
      <c r="O16" s="799"/>
      <c r="P16" s="799"/>
      <c r="Q16" s="799"/>
      <c r="R16"/>
      <c r="S16"/>
      <c r="T16"/>
      <c r="U16" s="117"/>
      <c r="V16"/>
      <c r="W16"/>
      <c r="X16"/>
      <c r="Y16"/>
    </row>
    <row r="17" spans="1:25" ht="16" thickBot="1">
      <c r="A17" s="802">
        <v>2020</v>
      </c>
      <c r="B17" s="803"/>
      <c r="C17" s="803"/>
      <c r="D17" s="803"/>
      <c r="E17" s="803"/>
      <c r="F17" s="803"/>
      <c r="G17" s="803"/>
      <c r="H17" s="803"/>
      <c r="I17" s="803"/>
      <c r="J17" s="803"/>
      <c r="K17" s="803"/>
      <c r="L17" s="804" t="s">
        <v>160</v>
      </c>
      <c r="M17" s="803"/>
      <c r="N17" s="805"/>
      <c r="O17" s="803"/>
      <c r="P17" s="806">
        <v>2021</v>
      </c>
      <c r="Q17" s="803"/>
      <c r="R17"/>
      <c r="S17"/>
      <c r="T17"/>
      <c r="U17" s="117"/>
      <c r="V17"/>
      <c r="W17"/>
      <c r="X17"/>
      <c r="Y17"/>
    </row>
    <row r="18" spans="1:25" ht="13.5" thickBot="1">
      <c r="A18" s="807"/>
      <c r="B18" s="808" t="s">
        <v>161</v>
      </c>
      <c r="C18" s="808" t="s">
        <v>162</v>
      </c>
      <c r="D18" s="808" t="s">
        <v>163</v>
      </c>
      <c r="E18" s="808" t="s">
        <v>164</v>
      </c>
      <c r="F18" s="808" t="s">
        <v>165</v>
      </c>
      <c r="G18" s="808" t="s">
        <v>166</v>
      </c>
      <c r="H18" s="808" t="s">
        <v>167</v>
      </c>
      <c r="I18" s="808" t="s">
        <v>168</v>
      </c>
      <c r="J18" s="808" t="s">
        <v>169</v>
      </c>
      <c r="K18" s="808" t="s">
        <v>170</v>
      </c>
      <c r="L18" s="808" t="s">
        <v>171</v>
      </c>
      <c r="M18" s="809" t="s">
        <v>172</v>
      </c>
      <c r="N18" s="805"/>
      <c r="O18" s="803"/>
      <c r="P18" s="810"/>
      <c r="Q18" s="811" t="s">
        <v>173</v>
      </c>
      <c r="R18"/>
      <c r="S18"/>
      <c r="T18"/>
      <c r="U18"/>
      <c r="V18"/>
      <c r="W18"/>
      <c r="X18"/>
      <c r="Y18"/>
    </row>
    <row r="19" spans="1:25" ht="13.5" thickBot="1">
      <c r="A19" s="812" t="s">
        <v>174</v>
      </c>
      <c r="B19" s="839">
        <v>12293.668</v>
      </c>
      <c r="C19" s="839">
        <v>12396.350180400879</v>
      </c>
      <c r="D19" s="813">
        <v>12086.149992818097</v>
      </c>
      <c r="E19" s="813">
        <v>11603.106305993873</v>
      </c>
      <c r="F19" s="813">
        <v>11482.267355568953</v>
      </c>
      <c r="G19" s="813">
        <v>11953</v>
      </c>
      <c r="H19" s="813">
        <v>11835.808663529599</v>
      </c>
      <c r="I19" s="813">
        <v>12357.44353681061</v>
      </c>
      <c r="J19" s="815">
        <v>12414.228648418182</v>
      </c>
      <c r="K19" s="813">
        <v>12328.00888657319</v>
      </c>
      <c r="L19" s="813">
        <v>12268.883311067566</v>
      </c>
      <c r="M19" s="816">
        <v>12719.950048353872</v>
      </c>
      <c r="N19" s="805"/>
      <c r="O19" s="803"/>
      <c r="P19" s="817" t="s">
        <v>174</v>
      </c>
      <c r="Q19" s="818">
        <v>12170.057750049617</v>
      </c>
      <c r="R19"/>
      <c r="S19"/>
      <c r="T19"/>
      <c r="U19"/>
      <c r="V19"/>
      <c r="W19"/>
      <c r="X19"/>
      <c r="Y19"/>
    </row>
    <row r="20" spans="1:25" ht="13">
      <c r="A20" s="840" t="s">
        <v>179</v>
      </c>
      <c r="B20" s="841">
        <v>12386.300999999999</v>
      </c>
      <c r="C20" s="841">
        <v>12278.283069066147</v>
      </c>
      <c r="D20" s="841">
        <v>11949.087602008787</v>
      </c>
      <c r="E20" s="842">
        <v>11425.366477832513</v>
      </c>
      <c r="F20" s="842">
        <v>10861.813765366691</v>
      </c>
      <c r="G20" s="842">
        <v>11785</v>
      </c>
      <c r="H20" s="842">
        <v>12082.539061795218</v>
      </c>
      <c r="I20" s="842">
        <v>12657.339090422689</v>
      </c>
      <c r="J20" s="843">
        <v>12557.838567799301</v>
      </c>
      <c r="K20" s="842">
        <v>12510.25230430529</v>
      </c>
      <c r="L20" s="842">
        <v>12599.191885182312</v>
      </c>
      <c r="M20" s="844">
        <v>13189.330848045396</v>
      </c>
      <c r="N20" s="805"/>
      <c r="O20" s="803"/>
      <c r="P20" s="825" t="s">
        <v>179</v>
      </c>
      <c r="Q20" s="826">
        <v>12341.703778245606</v>
      </c>
      <c r="R20"/>
      <c r="S20"/>
      <c r="T20"/>
      <c r="U20"/>
      <c r="V20"/>
      <c r="W20"/>
      <c r="X20"/>
      <c r="Y20"/>
    </row>
    <row r="21" spans="1:25" ht="13">
      <c r="A21" s="827" t="s">
        <v>175</v>
      </c>
      <c r="B21" s="845">
        <v>12953.451999999999</v>
      </c>
      <c r="C21" s="845">
        <v>12955.442846668257</v>
      </c>
      <c r="D21" s="828">
        <v>12559.678894534463</v>
      </c>
      <c r="E21" s="828">
        <v>12200.715185932797</v>
      </c>
      <c r="F21" s="828">
        <v>12043.432584369706</v>
      </c>
      <c r="G21" s="828">
        <v>12461</v>
      </c>
      <c r="H21" s="828">
        <v>12377.61476700648</v>
      </c>
      <c r="I21" s="828">
        <v>13184.53468439781</v>
      </c>
      <c r="J21" s="828">
        <v>13209.827982744415</v>
      </c>
      <c r="K21" s="828">
        <v>13257.606161299784</v>
      </c>
      <c r="L21" s="828">
        <v>13488.06045421349</v>
      </c>
      <c r="M21" s="830">
        <v>13948.219326498986</v>
      </c>
      <c r="N21" s="805"/>
      <c r="O21" s="803"/>
      <c r="P21" s="825" t="s">
        <v>175</v>
      </c>
      <c r="Q21" s="831">
        <v>12893.07500798921</v>
      </c>
      <c r="R21"/>
      <c r="S21"/>
      <c r="T21"/>
      <c r="U21"/>
      <c r="V21"/>
      <c r="W21"/>
      <c r="X21"/>
      <c r="Y21"/>
    </row>
    <row r="22" spans="1:25" ht="13">
      <c r="A22" s="827" t="s">
        <v>176</v>
      </c>
      <c r="B22" s="845">
        <v>12820.403</v>
      </c>
      <c r="C22" s="845">
        <v>12812.960174322563</v>
      </c>
      <c r="D22" s="828">
        <v>12404.011122590871</v>
      </c>
      <c r="E22" s="828">
        <v>12093.68836494103</v>
      </c>
      <c r="F22" s="828">
        <v>11923.112759720469</v>
      </c>
      <c r="G22" s="828">
        <v>12340</v>
      </c>
      <c r="H22" s="828">
        <v>12218.579332235504</v>
      </c>
      <c r="I22" s="828">
        <v>13155.442783450688</v>
      </c>
      <c r="J22" s="828">
        <v>13187.221007065826</v>
      </c>
      <c r="K22" s="828">
        <v>13185.675775486045</v>
      </c>
      <c r="L22" s="828">
        <v>13410.314130675239</v>
      </c>
      <c r="M22" s="830">
        <v>13871.568263480342</v>
      </c>
      <c r="N22" s="805"/>
      <c r="O22" s="803"/>
      <c r="P22" s="825" t="s">
        <v>176</v>
      </c>
      <c r="Q22" s="831">
        <v>12777.362324998021</v>
      </c>
      <c r="R22"/>
      <c r="S22"/>
      <c r="T22"/>
      <c r="U22"/>
      <c r="V22"/>
      <c r="W22"/>
      <c r="X22"/>
      <c r="Y22"/>
    </row>
    <row r="23" spans="1:25" ht="18.5">
      <c r="A23" s="827" t="s">
        <v>177</v>
      </c>
      <c r="B23" s="845"/>
      <c r="C23" s="846"/>
      <c r="D23" s="828"/>
      <c r="E23" s="828"/>
      <c r="F23" s="828">
        <v>12115.686274509804</v>
      </c>
      <c r="G23" s="828">
        <v>13265</v>
      </c>
      <c r="H23" s="828">
        <v>14324.08</v>
      </c>
      <c r="I23" s="828"/>
      <c r="J23" s="828"/>
      <c r="K23" s="828"/>
      <c r="L23" s="828"/>
      <c r="M23" s="830"/>
      <c r="N23" s="805"/>
      <c r="O23" s="803"/>
      <c r="P23" s="825" t="s">
        <v>177</v>
      </c>
      <c r="Q23" s="831">
        <v>13124.888063427803</v>
      </c>
      <c r="R23"/>
      <c r="S23"/>
      <c r="T23" s="366"/>
      <c r="U23" s="367"/>
      <c r="V23" s="367"/>
      <c r="W23" s="367"/>
      <c r="X23" s="367"/>
      <c r="Y23"/>
    </row>
    <row r="24" spans="1:25" ht="13">
      <c r="A24" s="827" t="s">
        <v>71</v>
      </c>
      <c r="B24" s="845">
        <v>10382.365</v>
      </c>
      <c r="C24" s="845">
        <v>10554.510985315916</v>
      </c>
      <c r="D24" s="828">
        <v>10508.256746814872</v>
      </c>
      <c r="E24" s="828">
        <v>9974.3926900629413</v>
      </c>
      <c r="F24" s="828">
        <v>9676.7357563537662</v>
      </c>
      <c r="G24" s="828">
        <v>10168</v>
      </c>
      <c r="H24" s="828">
        <v>10231.011342407664</v>
      </c>
      <c r="I24" s="828">
        <v>10322.937716844957</v>
      </c>
      <c r="J24" s="828">
        <v>10515.692045277079</v>
      </c>
      <c r="K24" s="828">
        <v>10500.779806665369</v>
      </c>
      <c r="L24" s="828">
        <v>10033.162037806949</v>
      </c>
      <c r="M24" s="830">
        <v>10425.373902081596</v>
      </c>
      <c r="N24" s="805"/>
      <c r="O24" s="803"/>
      <c r="P24" s="825" t="s">
        <v>71</v>
      </c>
      <c r="Q24" s="831">
        <v>10300.833122420103</v>
      </c>
      <c r="R24"/>
      <c r="S24"/>
      <c r="T24"/>
      <c r="U24"/>
      <c r="V24"/>
      <c r="W24"/>
      <c r="X24"/>
      <c r="Y24"/>
    </row>
    <row r="25" spans="1:25" ht="13.5" thickBot="1">
      <c r="A25" s="833" t="s">
        <v>178</v>
      </c>
      <c r="B25" s="847">
        <v>13188.183000000001</v>
      </c>
      <c r="C25" s="847">
        <v>13234.41829236263</v>
      </c>
      <c r="D25" s="835">
        <v>12868.44290816252</v>
      </c>
      <c r="E25" s="835">
        <v>12394.03887979182</v>
      </c>
      <c r="F25" s="835">
        <v>12244.396919750789</v>
      </c>
      <c r="G25" s="835">
        <v>12579</v>
      </c>
      <c r="H25" s="835">
        <v>12568.820974865377</v>
      </c>
      <c r="I25" s="828">
        <v>12894.875569157652</v>
      </c>
      <c r="J25" s="828">
        <v>13049.577112784067</v>
      </c>
      <c r="K25" s="835">
        <v>13089.158608739113</v>
      </c>
      <c r="L25" s="835">
        <v>13055.204323581807</v>
      </c>
      <c r="M25" s="836">
        <v>13341.939160902748</v>
      </c>
      <c r="N25" s="805"/>
      <c r="O25" s="803"/>
      <c r="P25" s="837" t="s">
        <v>178</v>
      </c>
      <c r="Q25" s="838">
        <v>12892.589567786512</v>
      </c>
      <c r="R25"/>
      <c r="S25"/>
      <c r="T25"/>
      <c r="U25"/>
      <c r="V25"/>
      <c r="W25"/>
      <c r="X25"/>
      <c r="Y25"/>
    </row>
    <row r="26" spans="1:25" ht="13">
      <c r="A26" s="799"/>
      <c r="B26" s="799"/>
      <c r="C26" s="799"/>
      <c r="D26" s="799"/>
      <c r="E26" s="799"/>
      <c r="F26" s="799"/>
      <c r="G26" s="799"/>
      <c r="H26" s="799"/>
      <c r="I26" s="799"/>
      <c r="J26" s="799"/>
      <c r="K26" s="799"/>
      <c r="L26" s="799"/>
      <c r="M26" s="799"/>
      <c r="N26" s="799"/>
      <c r="O26" s="799"/>
      <c r="P26" s="799"/>
      <c r="Q26" s="799"/>
      <c r="R26"/>
      <c r="S26"/>
      <c r="T26"/>
      <c r="U26"/>
      <c r="V26"/>
      <c r="W26"/>
      <c r="X26"/>
      <c r="Y26"/>
    </row>
    <row r="27" spans="1:25" ht="16" thickBot="1">
      <c r="A27" s="802">
        <v>2021</v>
      </c>
      <c r="B27" s="803"/>
      <c r="C27" s="803"/>
      <c r="D27" s="803"/>
      <c r="E27" s="803"/>
      <c r="F27" s="803"/>
      <c r="G27" s="803"/>
      <c r="H27" s="803"/>
      <c r="I27" s="803"/>
      <c r="J27" s="803"/>
      <c r="K27" s="803"/>
      <c r="L27" s="804" t="s">
        <v>160</v>
      </c>
      <c r="M27" s="803"/>
      <c r="N27" s="805"/>
      <c r="O27" s="803"/>
      <c r="P27" s="806">
        <v>2021</v>
      </c>
      <c r="Q27" s="803"/>
      <c r="R27"/>
      <c r="S27"/>
      <c r="T27"/>
      <c r="U27"/>
      <c r="V27"/>
      <c r="W27"/>
      <c r="X27"/>
      <c r="Y27"/>
    </row>
    <row r="28" spans="1:25" ht="13.5" thickBot="1">
      <c r="A28" s="807"/>
      <c r="B28" s="808" t="s">
        <v>161</v>
      </c>
      <c r="C28" s="808" t="s">
        <v>162</v>
      </c>
      <c r="D28" s="808" t="s">
        <v>163</v>
      </c>
      <c r="E28" s="808" t="s">
        <v>164</v>
      </c>
      <c r="F28" s="808" t="s">
        <v>165</v>
      </c>
      <c r="G28" s="808" t="s">
        <v>166</v>
      </c>
      <c r="H28" s="808" t="s">
        <v>167</v>
      </c>
      <c r="I28" s="808" t="s">
        <v>168</v>
      </c>
      <c r="J28" s="808" t="s">
        <v>169</v>
      </c>
      <c r="K28" s="808" t="s">
        <v>170</v>
      </c>
      <c r="L28" s="808" t="s">
        <v>171</v>
      </c>
      <c r="M28" s="809" t="s">
        <v>172</v>
      </c>
      <c r="N28" s="805"/>
      <c r="O28" s="803"/>
      <c r="P28" s="810"/>
      <c r="Q28" s="811" t="s">
        <v>173</v>
      </c>
      <c r="R28"/>
      <c r="S28"/>
      <c r="T28"/>
      <c r="U28"/>
      <c r="V28"/>
      <c r="W28"/>
      <c r="X28"/>
      <c r="Y28"/>
    </row>
    <row r="29" spans="1:25" ht="13.5" thickBot="1">
      <c r="A29" s="812" t="s">
        <v>174</v>
      </c>
      <c r="B29" s="839">
        <v>13099.017951399237</v>
      </c>
      <c r="C29" s="839">
        <v>13307.78858635882</v>
      </c>
      <c r="D29" s="813">
        <v>13238.317612811576</v>
      </c>
      <c r="E29" s="813">
        <v>13807.347551681361</v>
      </c>
      <c r="F29" s="813">
        <v>13948.773938291319</v>
      </c>
      <c r="G29" s="813">
        <v>14461.00340152424</v>
      </c>
      <c r="H29" s="813">
        <v>14343.144813044266</v>
      </c>
      <c r="I29" s="813">
        <v>15088.936100433839</v>
      </c>
      <c r="J29" s="815">
        <v>15249.008715386459</v>
      </c>
      <c r="K29" s="813">
        <v>17001.030199930741</v>
      </c>
      <c r="L29" s="813">
        <v>18199.614553757132</v>
      </c>
      <c r="M29" s="816">
        <v>18385.488024567923</v>
      </c>
      <c r="N29" s="805"/>
      <c r="O29" s="803"/>
      <c r="P29" s="817" t="s">
        <v>174</v>
      </c>
      <c r="Q29" s="818">
        <v>15034.347753900318</v>
      </c>
      <c r="R29"/>
      <c r="S29"/>
      <c r="T29"/>
      <c r="U29"/>
      <c r="V29"/>
      <c r="W29"/>
      <c r="X29"/>
      <c r="Y29"/>
    </row>
    <row r="30" spans="1:25" ht="13">
      <c r="A30" s="840" t="s">
        <v>179</v>
      </c>
      <c r="B30" s="841">
        <v>12962.478179218298</v>
      </c>
      <c r="C30" s="841">
        <v>12712.047174603171</v>
      </c>
      <c r="D30" s="841">
        <v>12872.168801775142</v>
      </c>
      <c r="E30" s="842">
        <v>13794.42593030492</v>
      </c>
      <c r="F30" s="842">
        <v>13139.682053775745</v>
      </c>
      <c r="G30" s="842">
        <v>13972.332217347279</v>
      </c>
      <c r="H30" s="842">
        <v>13869.347861369399</v>
      </c>
      <c r="I30" s="842">
        <v>14859.192772334292</v>
      </c>
      <c r="J30" s="843">
        <v>15736.035718119369</v>
      </c>
      <c r="K30" s="842">
        <v>17510.500637738332</v>
      </c>
      <c r="L30" s="842">
        <v>19165.098770465484</v>
      </c>
      <c r="M30" s="844">
        <v>17914.420099009905</v>
      </c>
      <c r="N30" s="805"/>
      <c r="O30" s="803"/>
      <c r="P30" s="825" t="s">
        <v>179</v>
      </c>
      <c r="Q30" s="826">
        <v>15938.483131201114</v>
      </c>
      <c r="R30"/>
      <c r="S30"/>
      <c r="T30"/>
      <c r="U30"/>
      <c r="V30"/>
      <c r="W30"/>
      <c r="X30"/>
      <c r="Y30"/>
    </row>
    <row r="31" spans="1:25" ht="13">
      <c r="A31" s="827" t="s">
        <v>175</v>
      </c>
      <c r="B31" s="845">
        <v>14233.837381686944</v>
      </c>
      <c r="C31" s="845">
        <v>14350.900896684501</v>
      </c>
      <c r="D31" s="828">
        <v>14067.897655256656</v>
      </c>
      <c r="E31" s="828">
        <v>14670.253576655356</v>
      </c>
      <c r="F31" s="828">
        <v>14787.481530115097</v>
      </c>
      <c r="G31" s="828">
        <v>15275.210714213275</v>
      </c>
      <c r="H31" s="828">
        <v>15363.861791104631</v>
      </c>
      <c r="I31" s="828">
        <v>16350.848780182399</v>
      </c>
      <c r="J31" s="828">
        <v>16599.245092558744</v>
      </c>
      <c r="K31" s="828">
        <v>18726.47766076864</v>
      </c>
      <c r="L31" s="828">
        <v>19905.235984883784</v>
      </c>
      <c r="M31" s="830">
        <v>20067.911354433712</v>
      </c>
      <c r="N31" s="805"/>
      <c r="O31" s="803"/>
      <c r="P31" s="825" t="s">
        <v>175</v>
      </c>
      <c r="Q31" s="831">
        <v>16145.77271971192</v>
      </c>
      <c r="R31"/>
      <c r="S31"/>
      <c r="T31"/>
      <c r="U31"/>
      <c r="V31"/>
      <c r="W31"/>
      <c r="X31"/>
      <c r="Y31"/>
    </row>
    <row r="32" spans="1:25" ht="13">
      <c r="A32" s="827" t="s">
        <v>176</v>
      </c>
      <c r="B32" s="845">
        <v>14226.385547626593</v>
      </c>
      <c r="C32" s="845">
        <v>14299.191515290229</v>
      </c>
      <c r="D32" s="828">
        <v>13991.300512971718</v>
      </c>
      <c r="E32" s="828">
        <v>14655.922859268447</v>
      </c>
      <c r="F32" s="828">
        <v>14814.46153340644</v>
      </c>
      <c r="G32" s="828">
        <v>15261.833099361414</v>
      </c>
      <c r="H32" s="828">
        <v>15336.715000402453</v>
      </c>
      <c r="I32" s="828">
        <v>16332.579232026799</v>
      </c>
      <c r="J32" s="828">
        <v>16579.883460903056</v>
      </c>
      <c r="K32" s="828">
        <v>18784.163621146959</v>
      </c>
      <c r="L32" s="828">
        <v>19784.228158990474</v>
      </c>
      <c r="M32" s="830">
        <v>19685.637978475796</v>
      </c>
      <c r="N32" s="805"/>
      <c r="O32" s="803"/>
      <c r="P32" s="825" t="s">
        <v>176</v>
      </c>
      <c r="Q32" s="831">
        <v>15822.043041911318</v>
      </c>
      <c r="R32"/>
      <c r="S32"/>
      <c r="T32"/>
      <c r="U32"/>
      <c r="V32"/>
      <c r="W32"/>
      <c r="X32"/>
      <c r="Y32"/>
    </row>
    <row r="33" spans="1:25" ht="13">
      <c r="A33" s="827" t="s">
        <v>177</v>
      </c>
      <c r="B33" s="845"/>
      <c r="C33" s="846"/>
      <c r="D33" s="828"/>
      <c r="E33" s="828"/>
      <c r="F33" s="828"/>
      <c r="G33" s="828"/>
      <c r="H33" s="828"/>
      <c r="I33" s="828"/>
      <c r="J33" s="828"/>
      <c r="K33" s="828"/>
      <c r="L33" s="828"/>
      <c r="M33" s="830"/>
      <c r="N33" s="805"/>
      <c r="O33" s="803"/>
      <c r="P33" s="825" t="s">
        <v>177</v>
      </c>
      <c r="Q33" s="831">
        <v>17630.247312702155</v>
      </c>
      <c r="R33"/>
      <c r="S33"/>
      <c r="T33"/>
      <c r="U33"/>
      <c r="V33"/>
      <c r="W33"/>
      <c r="X33"/>
      <c r="Y33"/>
    </row>
    <row r="34" spans="1:25" ht="13">
      <c r="A34" s="827" t="s">
        <v>71</v>
      </c>
      <c r="B34" s="845">
        <v>10785.338573682167</v>
      </c>
      <c r="C34" s="845">
        <v>11016.617874284919</v>
      </c>
      <c r="D34" s="828">
        <v>11437.705938088196</v>
      </c>
      <c r="E34" s="828">
        <v>11725.521266017138</v>
      </c>
      <c r="F34" s="828">
        <v>11981.721187626732</v>
      </c>
      <c r="G34" s="828">
        <v>12387.476553330009</v>
      </c>
      <c r="H34" s="828">
        <v>12317.245513392614</v>
      </c>
      <c r="I34" s="828">
        <v>12540.109883888001</v>
      </c>
      <c r="J34" s="828">
        <v>12878.83435312495</v>
      </c>
      <c r="K34" s="828">
        <v>14239.55711691917</v>
      </c>
      <c r="L34" s="828">
        <v>15687.582852889065</v>
      </c>
      <c r="M34" s="830">
        <v>15856.862387184667</v>
      </c>
      <c r="N34" s="805"/>
      <c r="O34" s="803"/>
      <c r="P34" s="825" t="s">
        <v>71</v>
      </c>
      <c r="Q34" s="831">
        <v>12932.241067353638</v>
      </c>
      <c r="R34"/>
      <c r="S34"/>
      <c r="T34"/>
      <c r="U34"/>
      <c r="V34"/>
      <c r="W34"/>
      <c r="X34"/>
      <c r="Y34"/>
    </row>
    <row r="35" spans="1:25" ht="13.5" thickBot="1">
      <c r="A35" s="833" t="s">
        <v>178</v>
      </c>
      <c r="B35" s="847">
        <v>13610.506172235782</v>
      </c>
      <c r="C35" s="847">
        <v>13809.675623791112</v>
      </c>
      <c r="D35" s="835">
        <v>13711.642486022662</v>
      </c>
      <c r="E35" s="835">
        <v>14163.993257034979</v>
      </c>
      <c r="F35" s="835">
        <v>14239.310346798155</v>
      </c>
      <c r="G35" s="835">
        <v>14632.573842803024</v>
      </c>
      <c r="H35" s="835">
        <v>14730.458329960993</v>
      </c>
      <c r="I35" s="828">
        <v>15347.847998544932</v>
      </c>
      <c r="J35" s="828">
        <v>15688.694727641208</v>
      </c>
      <c r="K35" s="835">
        <v>17761.804158884457</v>
      </c>
      <c r="L35" s="835">
        <v>18883.179797492216</v>
      </c>
      <c r="M35" s="836">
        <v>18932.073880029395</v>
      </c>
      <c r="N35" s="805"/>
      <c r="O35" s="803"/>
      <c r="P35" s="837" t="s">
        <v>178</v>
      </c>
      <c r="Q35" s="838">
        <v>15464.407576145763</v>
      </c>
      <c r="R35"/>
      <c r="S35"/>
      <c r="T35"/>
      <c r="U35"/>
      <c r="V35"/>
      <c r="W35"/>
      <c r="X35"/>
      <c r="Y35"/>
    </row>
    <row r="36" spans="1:25" ht="13">
      <c r="A36" s="848"/>
      <c r="B36" s="849"/>
      <c r="C36" s="849"/>
      <c r="D36" s="850"/>
      <c r="E36" s="850"/>
      <c r="F36" s="850"/>
      <c r="G36" s="850"/>
      <c r="H36" s="850"/>
      <c r="I36" s="850"/>
      <c r="J36" s="850"/>
      <c r="K36" s="850"/>
      <c r="L36" s="850"/>
      <c r="M36" s="850"/>
      <c r="N36" s="850"/>
      <c r="O36" s="848"/>
      <c r="P36" s="848"/>
      <c r="Q36" s="850"/>
      <c r="R36"/>
      <c r="S36"/>
      <c r="T36"/>
      <c r="U36"/>
      <c r="V36"/>
      <c r="W36"/>
      <c r="X36"/>
      <c r="Y36"/>
    </row>
    <row r="37" spans="1:25" ht="16" thickBot="1">
      <c r="A37" s="802">
        <v>2022</v>
      </c>
      <c r="B37" s="803"/>
      <c r="C37" s="803"/>
      <c r="D37" s="803"/>
      <c r="E37" s="803"/>
      <c r="F37" s="803"/>
      <c r="G37" s="803"/>
      <c r="H37" s="803"/>
      <c r="I37" s="803"/>
      <c r="J37" s="803"/>
      <c r="K37" s="803"/>
      <c r="L37" s="804" t="s">
        <v>160</v>
      </c>
      <c r="M37" s="803"/>
      <c r="N37" s="805"/>
      <c r="O37" s="803"/>
      <c r="P37" s="806">
        <v>2022</v>
      </c>
      <c r="Q37" s="803"/>
      <c r="R37"/>
      <c r="S37"/>
      <c r="T37"/>
      <c r="U37"/>
      <c r="V37"/>
      <c r="W37"/>
      <c r="X37"/>
      <c r="Y37"/>
    </row>
    <row r="38" spans="1:25" ht="13.5" thickBot="1">
      <c r="A38" s="807"/>
      <c r="B38" s="808" t="s">
        <v>161</v>
      </c>
      <c r="C38" s="808" t="s">
        <v>162</v>
      </c>
      <c r="D38" s="808" t="s">
        <v>163</v>
      </c>
      <c r="E38" s="808" t="s">
        <v>164</v>
      </c>
      <c r="F38" s="808" t="s">
        <v>165</v>
      </c>
      <c r="G38" s="808" t="s">
        <v>166</v>
      </c>
      <c r="H38" s="808" t="s">
        <v>167</v>
      </c>
      <c r="I38" s="808" t="s">
        <v>168</v>
      </c>
      <c r="J38" s="808" t="s">
        <v>169</v>
      </c>
      <c r="K38" s="808" t="s">
        <v>170</v>
      </c>
      <c r="L38" s="808" t="s">
        <v>171</v>
      </c>
      <c r="M38" s="809" t="s">
        <v>172</v>
      </c>
      <c r="N38" s="805"/>
      <c r="O38" s="803"/>
      <c r="P38" s="810"/>
      <c r="Q38" s="811" t="s">
        <v>173</v>
      </c>
      <c r="R38"/>
      <c r="S38"/>
      <c r="T38"/>
      <c r="U38"/>
      <c r="V38"/>
      <c r="W38"/>
      <c r="X38"/>
      <c r="Y38"/>
    </row>
    <row r="39" spans="1:25" ht="13.5" thickBot="1">
      <c r="A39" s="812" t="s">
        <v>174</v>
      </c>
      <c r="B39" s="839">
        <v>18584.854388058142</v>
      </c>
      <c r="C39" s="839">
        <v>19061.640628288158</v>
      </c>
      <c r="D39" s="813">
        <v>20294.215163541841</v>
      </c>
      <c r="E39" s="813">
        <v>22382.152265751229</v>
      </c>
      <c r="F39" s="813">
        <v>22663.607295143924</v>
      </c>
      <c r="G39" s="813">
        <v>21656.265224664887</v>
      </c>
      <c r="H39" s="813">
        <v>21088.130947012589</v>
      </c>
      <c r="I39" s="813">
        <v>22044.5596048351</v>
      </c>
      <c r="J39" s="815">
        <v>21476.807399744433</v>
      </c>
      <c r="K39" s="813">
        <v>21433.759411596424</v>
      </c>
      <c r="L39" s="813">
        <v>21571.849524913901</v>
      </c>
      <c r="M39" s="816">
        <v>21038.488245919187</v>
      </c>
      <c r="N39" s="805"/>
      <c r="O39" s="803"/>
      <c r="P39" s="817" t="s">
        <v>174</v>
      </c>
      <c r="Q39" s="818">
        <v>21146.943097893545</v>
      </c>
      <c r="R39"/>
      <c r="S39"/>
      <c r="T39"/>
      <c r="U39"/>
      <c r="V39"/>
      <c r="W39"/>
      <c r="X39"/>
      <c r="Y39"/>
    </row>
    <row r="40" spans="1:25" ht="13">
      <c r="A40" s="840" t="s">
        <v>179</v>
      </c>
      <c r="B40" s="841">
        <v>19401.189317269065</v>
      </c>
      <c r="C40" s="841">
        <v>18768.122079575594</v>
      </c>
      <c r="D40" s="841">
        <v>20782.536703677448</v>
      </c>
      <c r="E40" s="842">
        <v>22056.544408675029</v>
      </c>
      <c r="F40" s="842">
        <v>22834.880977831774</v>
      </c>
      <c r="G40" s="842">
        <v>20966.741574155654</v>
      </c>
      <c r="H40" s="842">
        <v>21492.117598290595</v>
      </c>
      <c r="I40" s="842">
        <v>21379.114258023514</v>
      </c>
      <c r="J40" s="843">
        <v>20572.334556962032</v>
      </c>
      <c r="K40" s="842">
        <v>21724.374225941425</v>
      </c>
      <c r="L40" s="842">
        <v>21527.750189069422</v>
      </c>
      <c r="M40" s="844">
        <v>20432.466808866593</v>
      </c>
      <c r="N40" s="805"/>
      <c r="O40" s="803"/>
      <c r="P40" s="825" t="s">
        <v>179</v>
      </c>
      <c r="Q40" s="826">
        <v>21131.820292193279</v>
      </c>
      <c r="R40"/>
      <c r="S40"/>
      <c r="T40"/>
      <c r="U40"/>
      <c r="V40"/>
      <c r="W40"/>
      <c r="X40"/>
      <c r="Y40"/>
    </row>
    <row r="41" spans="1:25" ht="13">
      <c r="A41" s="827" t="s">
        <v>175</v>
      </c>
      <c r="B41" s="845">
        <v>20010.993899012225</v>
      </c>
      <c r="C41" s="845">
        <v>20140.861353409993</v>
      </c>
      <c r="D41" s="828">
        <v>21320.985832864666</v>
      </c>
      <c r="E41" s="828">
        <v>23446.717787287645</v>
      </c>
      <c r="F41" s="828">
        <v>23578.051392670604</v>
      </c>
      <c r="G41" s="828">
        <v>22205.923722522413</v>
      </c>
      <c r="H41" s="828">
        <v>21722.775052540324</v>
      </c>
      <c r="I41" s="828">
        <v>23070.88250705961</v>
      </c>
      <c r="J41" s="828">
        <v>22429.185356400634</v>
      </c>
      <c r="K41" s="828">
        <v>22448.55051623697</v>
      </c>
      <c r="L41" s="828">
        <v>22643.496047776483</v>
      </c>
      <c r="M41" s="830">
        <v>22324.272786059049</v>
      </c>
      <c r="N41" s="805"/>
      <c r="O41" s="803"/>
      <c r="P41" s="825" t="s">
        <v>175</v>
      </c>
      <c r="Q41" s="831">
        <v>22130.496449450027</v>
      </c>
      <c r="R41"/>
      <c r="S41"/>
      <c r="T41"/>
      <c r="U41"/>
      <c r="V41"/>
      <c r="W41"/>
      <c r="X41"/>
      <c r="Y41"/>
    </row>
    <row r="42" spans="1:25" ht="13">
      <c r="A42" s="827" t="s">
        <v>176</v>
      </c>
      <c r="B42" s="845">
        <v>19889.952702294664</v>
      </c>
      <c r="C42" s="845">
        <v>20037.260203017402</v>
      </c>
      <c r="D42" s="828">
        <v>21181.469379763694</v>
      </c>
      <c r="E42" s="828">
        <v>23363.726507028186</v>
      </c>
      <c r="F42" s="828">
        <v>23471.641482074712</v>
      </c>
      <c r="G42" s="828">
        <v>21994.754754913643</v>
      </c>
      <c r="H42" s="828">
        <v>21590.825167465628</v>
      </c>
      <c r="I42" s="828">
        <v>23059.213900400511</v>
      </c>
      <c r="J42" s="828">
        <v>22254.528152330178</v>
      </c>
      <c r="K42" s="828">
        <v>22275.832773395356</v>
      </c>
      <c r="L42" s="828">
        <v>22556.405335094471</v>
      </c>
      <c r="M42" s="830">
        <v>22155.369286920275</v>
      </c>
      <c r="N42" s="805"/>
      <c r="O42" s="803"/>
      <c r="P42" s="825" t="s">
        <v>176</v>
      </c>
      <c r="Q42" s="831">
        <v>22011.123591202388</v>
      </c>
      <c r="R42"/>
      <c r="S42"/>
      <c r="T42"/>
      <c r="U42"/>
      <c r="V42"/>
      <c r="W42"/>
      <c r="X42"/>
      <c r="Y42"/>
    </row>
    <row r="43" spans="1:25" ht="13">
      <c r="A43" s="827" t="s">
        <v>177</v>
      </c>
      <c r="B43" s="845">
        <v>20454.892849816846</v>
      </c>
      <c r="C43" s="846">
        <v>20559.71187588152</v>
      </c>
      <c r="D43" s="828">
        <v>20899.265924448879</v>
      </c>
      <c r="E43" s="828">
        <v>23581.943971962621</v>
      </c>
      <c r="F43" s="828">
        <v>22456.551348314606</v>
      </c>
      <c r="G43" s="828">
        <v>22205.815877358491</v>
      </c>
      <c r="H43" s="828">
        <v>21518.989357326474</v>
      </c>
      <c r="I43" s="828">
        <v>23347.212827832293</v>
      </c>
      <c r="J43" s="828">
        <v>22243.821111111116</v>
      </c>
      <c r="K43" s="828">
        <v>22911.379073203494</v>
      </c>
      <c r="L43" s="828">
        <v>23298.260685224843</v>
      </c>
      <c r="M43" s="830">
        <v>22899.219529267291</v>
      </c>
      <c r="N43" s="805"/>
      <c r="O43" s="803"/>
      <c r="P43" s="825" t="s">
        <v>177</v>
      </c>
      <c r="Q43" s="831">
        <v>22336.312401402276</v>
      </c>
      <c r="R43"/>
      <c r="S43"/>
      <c r="T43"/>
      <c r="U43"/>
      <c r="V43"/>
      <c r="W43"/>
      <c r="X43"/>
      <c r="Y43"/>
    </row>
    <row r="44" spans="1:25" ht="13">
      <c r="A44" s="827" t="s">
        <v>71</v>
      </c>
      <c r="B44" s="845">
        <v>16087.763628046439</v>
      </c>
      <c r="C44" s="845">
        <v>17004.010735069442</v>
      </c>
      <c r="D44" s="828">
        <v>18474.268671365007</v>
      </c>
      <c r="E44" s="828">
        <v>20619.789194257672</v>
      </c>
      <c r="F44" s="828">
        <v>20955.60875576234</v>
      </c>
      <c r="G44" s="828">
        <v>20182.214020862299</v>
      </c>
      <c r="H44" s="828">
        <v>19682.23133569759</v>
      </c>
      <c r="I44" s="828">
        <v>20147.570973449489</v>
      </c>
      <c r="J44" s="828">
        <v>19657.770631185635</v>
      </c>
      <c r="K44" s="828">
        <v>19667.452867756623</v>
      </c>
      <c r="L44" s="828">
        <v>19512.792353524215</v>
      </c>
      <c r="M44" s="830">
        <v>18476.577222349944</v>
      </c>
      <c r="N44" s="805"/>
      <c r="O44" s="803"/>
      <c r="P44" s="825" t="s">
        <v>71</v>
      </c>
      <c r="Q44" s="831">
        <v>19244.464191906805</v>
      </c>
      <c r="R44"/>
      <c r="S44"/>
      <c r="T44"/>
      <c r="U44"/>
      <c r="V44"/>
      <c r="W44"/>
      <c r="X44"/>
      <c r="Y44"/>
    </row>
    <row r="45" spans="1:25" ht="13.5" thickBot="1">
      <c r="A45" s="833" t="s">
        <v>178</v>
      </c>
      <c r="B45" s="847">
        <v>19149.031229228254</v>
      </c>
      <c r="C45" s="847">
        <v>19446.977351080182</v>
      </c>
      <c r="D45" s="835">
        <v>20484.085926672087</v>
      </c>
      <c r="E45" s="835">
        <v>22520.242820348958</v>
      </c>
      <c r="F45" s="835">
        <v>22830.803313989683</v>
      </c>
      <c r="G45" s="835">
        <v>22293.666038117477</v>
      </c>
      <c r="H45" s="835">
        <v>21897.774611800665</v>
      </c>
      <c r="I45" s="835">
        <v>22707.096961756262</v>
      </c>
      <c r="J45" s="835">
        <v>22566.668967340411</v>
      </c>
      <c r="K45" s="835">
        <v>22477.99052132506</v>
      </c>
      <c r="L45" s="835">
        <v>22579.081280691324</v>
      </c>
      <c r="M45" s="836">
        <v>22462.280980177467</v>
      </c>
      <c r="N45" s="805"/>
      <c r="O45" s="803"/>
      <c r="P45" s="837" t="s">
        <v>178</v>
      </c>
      <c r="Q45" s="838">
        <v>21834.185551773837</v>
      </c>
      <c r="R45"/>
      <c r="S45"/>
      <c r="T45"/>
      <c r="U45"/>
      <c r="V45"/>
      <c r="W45"/>
      <c r="X45"/>
      <c r="Y45"/>
    </row>
    <row r="46" spans="1:25" ht="13">
      <c r="A46" s="848"/>
      <c r="B46" s="849"/>
      <c r="C46" s="849"/>
      <c r="D46" s="850"/>
      <c r="E46" s="850"/>
      <c r="F46" s="850"/>
      <c r="G46" s="850"/>
      <c r="H46" s="850"/>
      <c r="I46" s="850"/>
      <c r="J46" s="850"/>
      <c r="K46" s="850"/>
      <c r="L46" s="850"/>
      <c r="M46" s="850"/>
      <c r="N46" s="850"/>
      <c r="O46" s="848"/>
      <c r="P46" s="848"/>
      <c r="Q46" s="850"/>
      <c r="R46"/>
      <c r="S46"/>
      <c r="T46"/>
      <c r="U46"/>
      <c r="V46"/>
      <c r="W46"/>
      <c r="X46"/>
      <c r="Y46"/>
    </row>
    <row r="47" spans="1:25" ht="16" thickBot="1">
      <c r="A47" s="802">
        <v>2023</v>
      </c>
      <c r="B47" s="803"/>
      <c r="C47" s="803"/>
      <c r="D47" s="803"/>
      <c r="E47" s="803"/>
      <c r="F47" s="803"/>
      <c r="G47" s="803"/>
      <c r="H47" s="803"/>
      <c r="I47" s="803"/>
      <c r="J47" s="803"/>
      <c r="K47" s="803"/>
      <c r="L47" s="804" t="s">
        <v>160</v>
      </c>
      <c r="M47" s="803"/>
      <c r="N47" s="805"/>
      <c r="O47" s="803"/>
      <c r="P47" s="806">
        <v>2023</v>
      </c>
      <c r="Q47" s="803"/>
      <c r="R47"/>
      <c r="S47"/>
      <c r="T47"/>
      <c r="U47"/>
      <c r="V47"/>
      <c r="W47"/>
      <c r="X47"/>
      <c r="Y47"/>
    </row>
    <row r="48" spans="1:25" ht="13.5" thickBot="1">
      <c r="A48" s="807"/>
      <c r="B48" s="808" t="s">
        <v>161</v>
      </c>
      <c r="C48" s="808" t="s">
        <v>162</v>
      </c>
      <c r="D48" s="808" t="s">
        <v>163</v>
      </c>
      <c r="E48" s="808" t="s">
        <v>164</v>
      </c>
      <c r="F48" s="808" t="s">
        <v>165</v>
      </c>
      <c r="G48" s="808" t="s">
        <v>166</v>
      </c>
      <c r="H48" s="808" t="s">
        <v>167</v>
      </c>
      <c r="I48" s="808" t="s">
        <v>168</v>
      </c>
      <c r="J48" s="808" t="s">
        <v>169</v>
      </c>
      <c r="K48" s="808" t="s">
        <v>170</v>
      </c>
      <c r="L48" s="808" t="s">
        <v>171</v>
      </c>
      <c r="M48" s="809" t="s">
        <v>172</v>
      </c>
      <c r="N48" s="805"/>
      <c r="O48" s="803"/>
      <c r="P48" s="810"/>
      <c r="Q48" s="811" t="s">
        <v>173</v>
      </c>
      <c r="R48"/>
      <c r="S48"/>
      <c r="T48"/>
      <c r="U48"/>
      <c r="V48"/>
      <c r="W48"/>
      <c r="X48"/>
      <c r="Y48"/>
    </row>
    <row r="49" spans="1:25" ht="13.5" thickBot="1">
      <c r="A49" s="812" t="s">
        <v>174</v>
      </c>
      <c r="B49" s="839">
        <v>21113.225698078619</v>
      </c>
      <c r="C49" s="839">
        <v>21133.022636622503</v>
      </c>
      <c r="D49" s="813">
        <v>21391.20934895322</v>
      </c>
      <c r="E49" s="813">
        <v>21126.907901987786</v>
      </c>
      <c r="F49" s="813">
        <v>20923.526579664358</v>
      </c>
      <c r="G49" s="813">
        <v>20342.061598834774</v>
      </c>
      <c r="H49" s="813">
        <v>19109.973592695493</v>
      </c>
      <c r="I49" s="813">
        <v>19482.491025271316</v>
      </c>
      <c r="J49" s="815">
        <v>19327.058117667704</v>
      </c>
      <c r="K49" s="813">
        <v>19585.976704425364</v>
      </c>
      <c r="L49" s="813">
        <v>19148.954848627371</v>
      </c>
      <c r="M49" s="816">
        <v>18893.625655274001</v>
      </c>
      <c r="N49" s="805"/>
      <c r="O49" s="803"/>
      <c r="P49" s="817" t="s">
        <v>174</v>
      </c>
      <c r="Q49" s="818">
        <v>20193.550678840515</v>
      </c>
      <c r="R49"/>
      <c r="S49"/>
      <c r="T49"/>
      <c r="U49"/>
      <c r="V49"/>
      <c r="W49"/>
      <c r="X49"/>
      <c r="Y49"/>
    </row>
    <row r="50" spans="1:25" ht="13">
      <c r="A50" s="840" t="s">
        <v>179</v>
      </c>
      <c r="B50" s="841">
        <v>21684.82397036719</v>
      </c>
      <c r="C50" s="841">
        <v>20485.854337762528</v>
      </c>
      <c r="D50" s="841">
        <v>21056.743400673393</v>
      </c>
      <c r="E50" s="842">
        <v>20974.003050570958</v>
      </c>
      <c r="F50" s="842">
        <v>20478.912293577985</v>
      </c>
      <c r="G50" s="842">
        <v>19990.600469845725</v>
      </c>
      <c r="H50" s="842">
        <v>17992.105532591406</v>
      </c>
      <c r="I50" s="842">
        <v>19397.045700770854</v>
      </c>
      <c r="J50" s="843">
        <v>18632.073973544979</v>
      </c>
      <c r="K50" s="842">
        <v>19593.33926387316</v>
      </c>
      <c r="L50" s="842">
        <v>17536.260823665889</v>
      </c>
      <c r="M50" s="844">
        <v>19175.371596701651</v>
      </c>
      <c r="N50" s="805"/>
      <c r="O50" s="803"/>
      <c r="P50" s="825" t="s">
        <v>179</v>
      </c>
      <c r="Q50" s="826">
        <v>20003.798174484822</v>
      </c>
      <c r="R50"/>
      <c r="S50"/>
      <c r="T50"/>
      <c r="U50"/>
      <c r="V50"/>
      <c r="W50"/>
      <c r="X50"/>
      <c r="Y50"/>
    </row>
    <row r="51" spans="1:25" ht="13">
      <c r="A51" s="827" t="s">
        <v>175</v>
      </c>
      <c r="B51" s="845">
        <v>22264.476831858501</v>
      </c>
      <c r="C51" s="845">
        <v>22312.209286400306</v>
      </c>
      <c r="D51" s="828">
        <v>22437.777668006733</v>
      </c>
      <c r="E51" s="828">
        <v>22237.232778004531</v>
      </c>
      <c r="F51" s="828">
        <v>21693.014946407497</v>
      </c>
      <c r="G51" s="828">
        <v>21065.189361773882</v>
      </c>
      <c r="H51" s="828">
        <v>19974.546676439837</v>
      </c>
      <c r="I51" s="828">
        <v>20598.774383170072</v>
      </c>
      <c r="J51" s="828">
        <v>20366.589822883911</v>
      </c>
      <c r="K51" s="828">
        <v>21013.993150494593</v>
      </c>
      <c r="L51" s="828">
        <v>20702.873068001474</v>
      </c>
      <c r="M51" s="830">
        <v>20637.766927362009</v>
      </c>
      <c r="N51" s="805"/>
      <c r="O51" s="803"/>
      <c r="P51" s="825" t="s">
        <v>175</v>
      </c>
      <c r="Q51" s="831">
        <v>21349.602116661896</v>
      </c>
      <c r="R51"/>
      <c r="S51"/>
      <c r="T51"/>
      <c r="U51"/>
      <c r="V51"/>
      <c r="W51"/>
      <c r="X51"/>
      <c r="Y51"/>
    </row>
    <row r="52" spans="1:25" ht="13">
      <c r="A52" s="827" t="s">
        <v>176</v>
      </c>
      <c r="B52" s="845">
        <v>22073.808683015875</v>
      </c>
      <c r="C52" s="845">
        <v>21960.126879269967</v>
      </c>
      <c r="D52" s="828">
        <v>22213.400252881042</v>
      </c>
      <c r="E52" s="828">
        <v>21943.388504524239</v>
      </c>
      <c r="F52" s="828">
        <v>21619.053625106284</v>
      </c>
      <c r="G52" s="828">
        <v>20852.966224975258</v>
      </c>
      <c r="H52" s="828">
        <v>19427.175514057097</v>
      </c>
      <c r="I52" s="828">
        <v>20325.087693830887</v>
      </c>
      <c r="J52" s="828">
        <v>20033.536719171403</v>
      </c>
      <c r="K52" s="828">
        <v>20712.259190878805</v>
      </c>
      <c r="L52" s="828">
        <v>20421.443342916962</v>
      </c>
      <c r="M52" s="830">
        <v>20277.945407199724</v>
      </c>
      <c r="N52" s="805"/>
      <c r="O52" s="803"/>
      <c r="P52" s="825" t="s">
        <v>176</v>
      </c>
      <c r="Q52" s="831">
        <v>21109.986302408659</v>
      </c>
      <c r="R52"/>
      <c r="S52"/>
      <c r="T52"/>
      <c r="U52"/>
      <c r="V52"/>
      <c r="W52"/>
      <c r="X52"/>
      <c r="Y52"/>
    </row>
    <row r="53" spans="1:25" ht="13">
      <c r="A53" s="827" t="s">
        <v>177</v>
      </c>
      <c r="B53" s="845">
        <v>22584.51070101561</v>
      </c>
      <c r="C53" s="846">
        <v>22097.324691075515</v>
      </c>
      <c r="D53" s="828">
        <v>22971.289301272365</v>
      </c>
      <c r="E53" s="828">
        <v>22242.479349686248</v>
      </c>
      <c r="F53" s="828">
        <v>21851.946847526207</v>
      </c>
      <c r="G53" s="828">
        <v>20720.878906084374</v>
      </c>
      <c r="H53" s="828">
        <v>20199.631905790837</v>
      </c>
      <c r="I53" s="828">
        <v>20405.070164767749</v>
      </c>
      <c r="J53" s="828">
        <v>20559.629784242428</v>
      </c>
      <c r="K53" s="828">
        <v>20262.477993295019</v>
      </c>
      <c r="L53" s="828">
        <v>20634.988807479487</v>
      </c>
      <c r="M53" s="830">
        <v>20955.00997536513</v>
      </c>
      <c r="N53" s="805"/>
      <c r="O53" s="803"/>
      <c r="P53" s="825" t="s">
        <v>177</v>
      </c>
      <c r="Q53" s="831">
        <v>21232.582289816801</v>
      </c>
      <c r="R53"/>
      <c r="S53"/>
      <c r="T53"/>
      <c r="U53"/>
      <c r="V53"/>
      <c r="W53"/>
      <c r="X53"/>
      <c r="Y53"/>
    </row>
    <row r="54" spans="1:25" ht="13">
      <c r="A54" s="827" t="s">
        <v>71</v>
      </c>
      <c r="B54" s="845">
        <v>18363.244388649553</v>
      </c>
      <c r="C54" s="845">
        <v>18424.093566731397</v>
      </c>
      <c r="D54" s="828">
        <v>18747.147960937273</v>
      </c>
      <c r="E54" s="828">
        <v>18663.143728934458</v>
      </c>
      <c r="F54" s="828">
        <v>18355.68660214058</v>
      </c>
      <c r="G54" s="828">
        <v>17835.91590786475</v>
      </c>
      <c r="H54" s="828">
        <v>16902.83824467886</v>
      </c>
      <c r="I54" s="828">
        <v>17004.550932134644</v>
      </c>
      <c r="J54" s="828">
        <v>17090.151183929571</v>
      </c>
      <c r="K54" s="828">
        <v>17075.327275971205</v>
      </c>
      <c r="L54" s="828">
        <v>16320.178212378014</v>
      </c>
      <c r="M54" s="830">
        <v>15857.171109571907</v>
      </c>
      <c r="N54" s="805"/>
      <c r="O54" s="803"/>
      <c r="P54" s="825" t="s">
        <v>71</v>
      </c>
      <c r="Q54" s="831">
        <v>17540.669311095324</v>
      </c>
      <c r="R54"/>
      <c r="S54"/>
      <c r="T54"/>
      <c r="U54"/>
      <c r="V54"/>
      <c r="W54"/>
      <c r="X54"/>
      <c r="Y54"/>
    </row>
    <row r="55" spans="1:25" ht="13.5" thickBot="1">
      <c r="A55" s="833" t="s">
        <v>178</v>
      </c>
      <c r="B55" s="847">
        <v>22573.167517467755</v>
      </c>
      <c r="C55" s="847">
        <v>22538.146707255222</v>
      </c>
      <c r="D55" s="835">
        <v>22680.727986396585</v>
      </c>
      <c r="E55" s="835">
        <v>22518.120627063072</v>
      </c>
      <c r="F55" s="835">
        <v>22334.533389390857</v>
      </c>
      <c r="G55" s="835">
        <v>21750.77286408452</v>
      </c>
      <c r="H55" s="835">
        <v>20551.501513420193</v>
      </c>
      <c r="I55" s="835">
        <v>20852.41412926844</v>
      </c>
      <c r="J55" s="835">
        <v>20904.313004976913</v>
      </c>
      <c r="K55" s="835">
        <v>21120.373355423661</v>
      </c>
      <c r="L55" s="835">
        <v>21030.518981765777</v>
      </c>
      <c r="M55" s="836">
        <v>20744.486414278908</v>
      </c>
      <c r="N55" s="805"/>
      <c r="O55" s="803"/>
      <c r="P55" s="837" t="s">
        <v>178</v>
      </c>
      <c r="Q55" s="838">
        <v>21698.066515782382</v>
      </c>
      <c r="R55"/>
      <c r="S55"/>
      <c r="T55"/>
      <c r="U55"/>
      <c r="V55"/>
      <c r="W55"/>
      <c r="X55"/>
      <c r="Y55"/>
    </row>
    <row r="56" spans="1:25" ht="13">
      <c r="A56" s="848"/>
      <c r="B56" s="849"/>
      <c r="C56" s="849"/>
      <c r="D56" s="850"/>
      <c r="E56" s="850"/>
      <c r="F56" s="850"/>
      <c r="G56" s="850"/>
      <c r="H56" s="850"/>
      <c r="I56" s="850"/>
      <c r="J56" s="850"/>
      <c r="K56" s="850"/>
      <c r="L56" s="850"/>
      <c r="M56" s="850"/>
      <c r="N56" s="850"/>
      <c r="O56" s="848"/>
      <c r="P56" s="848"/>
      <c r="Q56" s="850"/>
      <c r="R56"/>
      <c r="S56"/>
      <c r="T56"/>
      <c r="U56"/>
      <c r="V56"/>
      <c r="W56"/>
      <c r="X56"/>
      <c r="Y56"/>
    </row>
    <row r="57" spans="1:25" ht="16" thickBot="1">
      <c r="A57" s="802">
        <v>2024</v>
      </c>
      <c r="B57" s="803"/>
      <c r="C57" s="803"/>
      <c r="D57" s="803"/>
      <c r="E57" s="803"/>
      <c r="F57" s="803"/>
      <c r="G57" s="803"/>
      <c r="H57" s="803"/>
      <c r="I57" s="803"/>
      <c r="J57" s="803"/>
      <c r="K57" s="803"/>
      <c r="L57" s="804" t="s">
        <v>160</v>
      </c>
      <c r="M57" s="803"/>
      <c r="N57" s="805"/>
      <c r="O57" s="803"/>
      <c r="P57" s="806">
        <v>2024</v>
      </c>
      <c r="Q57" s="803"/>
      <c r="R57"/>
      <c r="S57"/>
      <c r="T57"/>
      <c r="U57"/>
      <c r="V57"/>
      <c r="W57"/>
      <c r="X57"/>
      <c r="Y57"/>
    </row>
    <row r="58" spans="1:25" ht="13.5" thickBot="1">
      <c r="A58" s="807"/>
      <c r="B58" s="808" t="s">
        <v>161</v>
      </c>
      <c r="C58" s="808" t="s">
        <v>162</v>
      </c>
      <c r="D58" s="808" t="s">
        <v>163</v>
      </c>
      <c r="E58" s="808" t="s">
        <v>164</v>
      </c>
      <c r="F58" s="808" t="s">
        <v>165</v>
      </c>
      <c r="G58" s="808" t="s">
        <v>166</v>
      </c>
      <c r="H58" s="808" t="s">
        <v>167</v>
      </c>
      <c r="I58" s="808" t="s">
        <v>168</v>
      </c>
      <c r="J58" s="808" t="s">
        <v>169</v>
      </c>
      <c r="K58" s="808" t="s">
        <v>170</v>
      </c>
      <c r="L58" s="808" t="s">
        <v>171</v>
      </c>
      <c r="M58" s="809" t="s">
        <v>172</v>
      </c>
      <c r="N58" s="805"/>
      <c r="O58" s="803"/>
      <c r="P58" s="810"/>
      <c r="Q58" s="811" t="s">
        <v>173</v>
      </c>
      <c r="R58"/>
      <c r="S58"/>
      <c r="T58"/>
      <c r="U58"/>
      <c r="V58"/>
      <c r="W58"/>
      <c r="X58"/>
      <c r="Y58"/>
    </row>
    <row r="59" spans="1:25" ht="13.5" thickBot="1">
      <c r="A59" s="812" t="s">
        <v>174</v>
      </c>
      <c r="B59" s="839">
        <v>19340.602448229442</v>
      </c>
      <c r="C59" s="839">
        <v>19323.184645303354</v>
      </c>
      <c r="D59" s="813">
        <v>19531.702169745815</v>
      </c>
      <c r="E59" s="813">
        <v>19557.427375796415</v>
      </c>
      <c r="F59" s="813"/>
      <c r="G59" s="813"/>
      <c r="H59" s="813"/>
      <c r="I59" s="813"/>
      <c r="J59" s="815"/>
      <c r="K59" s="813"/>
      <c r="L59" s="813"/>
      <c r="M59" s="816"/>
      <c r="N59" s="805"/>
      <c r="O59" s="803"/>
      <c r="P59" s="817" t="s">
        <v>174</v>
      </c>
      <c r="Q59" s="818"/>
      <c r="R59"/>
      <c r="S59"/>
      <c r="T59"/>
      <c r="U59"/>
      <c r="V59"/>
      <c r="W59"/>
      <c r="X59"/>
      <c r="Y59"/>
    </row>
    <row r="60" spans="1:25" ht="13">
      <c r="A60" s="840" t="s">
        <v>179</v>
      </c>
      <c r="B60" s="841">
        <v>19094.964950904392</v>
      </c>
      <c r="C60" s="841">
        <v>19402.011253731347</v>
      </c>
      <c r="D60" s="841">
        <v>19200.224649289095</v>
      </c>
      <c r="E60" s="842">
        <v>18882.010812619501</v>
      </c>
      <c r="F60" s="842"/>
      <c r="G60" s="842"/>
      <c r="H60" s="842"/>
      <c r="I60" s="842"/>
      <c r="J60" s="843"/>
      <c r="K60" s="842"/>
      <c r="L60" s="842"/>
      <c r="M60" s="844"/>
      <c r="N60" s="805"/>
      <c r="O60" s="803"/>
      <c r="P60" s="825" t="s">
        <v>179</v>
      </c>
      <c r="Q60" s="826"/>
      <c r="R60"/>
      <c r="S60"/>
      <c r="T60"/>
      <c r="U60"/>
      <c r="V60"/>
      <c r="W60"/>
      <c r="X60"/>
      <c r="Y60"/>
    </row>
    <row r="61" spans="1:25" ht="13">
      <c r="A61" s="827" t="s">
        <v>175</v>
      </c>
      <c r="B61" s="845">
        <v>20884.357426996205</v>
      </c>
      <c r="C61" s="845">
        <v>20601.601501356028</v>
      </c>
      <c r="D61" s="828">
        <v>20733.019312604083</v>
      </c>
      <c r="E61" s="828">
        <v>20779.474862263934</v>
      </c>
      <c r="F61" s="828"/>
      <c r="G61" s="828"/>
      <c r="H61" s="828"/>
      <c r="I61" s="828"/>
      <c r="J61" s="828"/>
      <c r="K61" s="828"/>
      <c r="L61" s="828"/>
      <c r="M61" s="830"/>
      <c r="N61" s="805"/>
      <c r="O61" s="803"/>
      <c r="P61" s="825" t="s">
        <v>175</v>
      </c>
      <c r="Q61" s="831"/>
      <c r="R61"/>
      <c r="S61"/>
      <c r="T61"/>
      <c r="U61"/>
      <c r="V61"/>
      <c r="W61"/>
      <c r="X61"/>
      <c r="Y61"/>
    </row>
    <row r="62" spans="1:25" ht="13">
      <c r="A62" s="827" t="s">
        <v>176</v>
      </c>
      <c r="B62" s="845">
        <v>20665.788094794672</v>
      </c>
      <c r="C62" s="845">
        <v>20319.781916993477</v>
      </c>
      <c r="D62" s="828">
        <v>20476.608858822088</v>
      </c>
      <c r="E62" s="828">
        <v>20448.947141355409</v>
      </c>
      <c r="F62" s="828"/>
      <c r="G62" s="828"/>
      <c r="H62" s="828"/>
      <c r="I62" s="828"/>
      <c r="J62" s="828"/>
      <c r="K62" s="828"/>
      <c r="L62" s="828"/>
      <c r="M62" s="830"/>
      <c r="N62" s="805"/>
      <c r="O62" s="803"/>
      <c r="P62" s="825" t="s">
        <v>176</v>
      </c>
      <c r="Q62" s="831"/>
      <c r="R62"/>
      <c r="S62"/>
      <c r="T62"/>
      <c r="U62"/>
      <c r="V62"/>
      <c r="W62"/>
      <c r="X62"/>
      <c r="Y62"/>
    </row>
    <row r="63" spans="1:25" ht="13">
      <c r="A63" s="827" t="s">
        <v>177</v>
      </c>
      <c r="B63" s="845">
        <v>21037.939304144933</v>
      </c>
      <c r="C63" s="846">
        <v>20794.642860061285</v>
      </c>
      <c r="D63" s="828">
        <v>20589.192034313714</v>
      </c>
      <c r="E63" s="828">
        <v>20655.170265947891</v>
      </c>
      <c r="F63" s="828"/>
      <c r="G63" s="828"/>
      <c r="H63" s="828"/>
      <c r="I63" s="828"/>
      <c r="J63" s="828"/>
      <c r="K63" s="828"/>
      <c r="L63" s="828"/>
      <c r="M63" s="830"/>
      <c r="N63" s="805"/>
      <c r="O63" s="803"/>
      <c r="P63" s="825" t="s">
        <v>177</v>
      </c>
      <c r="Q63" s="831"/>
      <c r="R63"/>
      <c r="S63"/>
      <c r="T63"/>
      <c r="U63"/>
      <c r="V63"/>
      <c r="W63"/>
      <c r="X63"/>
      <c r="Y63"/>
    </row>
    <row r="64" spans="1:25" ht="13">
      <c r="A64" s="827" t="s">
        <v>71</v>
      </c>
      <c r="B64" s="845">
        <v>16326.206845557988</v>
      </c>
      <c r="C64" s="845">
        <v>16806.652171653826</v>
      </c>
      <c r="D64" s="828">
        <v>17056.956775073388</v>
      </c>
      <c r="E64" s="828">
        <v>17205.812373678295</v>
      </c>
      <c r="F64" s="828"/>
      <c r="G64" s="828"/>
      <c r="H64" s="828"/>
      <c r="I64" s="828"/>
      <c r="J64" s="828"/>
      <c r="K64" s="828"/>
      <c r="L64" s="828"/>
      <c r="M64" s="830"/>
      <c r="N64" s="805"/>
      <c r="O64" s="803"/>
      <c r="P64" s="825" t="s">
        <v>71</v>
      </c>
      <c r="Q64" s="831"/>
      <c r="R64"/>
      <c r="S64"/>
      <c r="T64"/>
      <c r="U64"/>
      <c r="V64"/>
      <c r="W64"/>
      <c r="X64"/>
      <c r="Y64"/>
    </row>
    <row r="65" spans="1:25" ht="13.5" thickBot="1">
      <c r="A65" s="833" t="s">
        <v>178</v>
      </c>
      <c r="B65" s="847">
        <v>20985.332564408818</v>
      </c>
      <c r="C65" s="847">
        <v>20752.283533775022</v>
      </c>
      <c r="D65" s="835">
        <v>20784.951245814296</v>
      </c>
      <c r="E65" s="835">
        <v>20646.159454146244</v>
      </c>
      <c r="F65" s="835"/>
      <c r="G65" s="835"/>
      <c r="H65" s="835"/>
      <c r="I65" s="835"/>
      <c r="J65" s="835"/>
      <c r="K65" s="835"/>
      <c r="L65" s="835"/>
      <c r="M65" s="836"/>
      <c r="N65" s="805"/>
      <c r="O65" s="803"/>
      <c r="P65" s="837" t="s">
        <v>178</v>
      </c>
      <c r="Q65" s="838"/>
      <c r="R65"/>
      <c r="S65"/>
      <c r="T65"/>
      <c r="U65"/>
      <c r="V65"/>
      <c r="W65"/>
      <c r="X65"/>
      <c r="Y65"/>
    </row>
    <row r="66" spans="1:25" ht="13">
      <c r="A66" s="848"/>
      <c r="B66" s="849"/>
      <c r="C66" s="849"/>
      <c r="D66" s="850"/>
      <c r="E66" s="850"/>
      <c r="F66" s="850"/>
      <c r="G66" s="850"/>
      <c r="H66" s="850"/>
      <c r="I66" s="850"/>
      <c r="J66" s="850"/>
      <c r="K66" s="850"/>
      <c r="L66" s="850"/>
      <c r="M66" s="850"/>
      <c r="N66" s="850"/>
      <c r="O66" s="848"/>
      <c r="P66" s="848"/>
      <c r="Q66" s="850"/>
      <c r="R66"/>
      <c r="S66"/>
      <c r="T66"/>
      <c r="U66"/>
      <c r="V66"/>
      <c r="W66"/>
      <c r="X66"/>
      <c r="Y66"/>
    </row>
    <row r="67" spans="1:25" ht="13">
      <c r="A67" s="848"/>
      <c r="B67" s="849"/>
      <c r="C67" s="849"/>
      <c r="D67" s="850"/>
      <c r="E67" s="850"/>
      <c r="F67" s="850"/>
      <c r="G67" s="850"/>
      <c r="H67" s="850"/>
      <c r="I67" s="850"/>
      <c r="J67" s="850"/>
      <c r="K67" s="850"/>
      <c r="L67" s="850"/>
      <c r="M67" s="850"/>
      <c r="N67" s="850"/>
      <c r="O67" s="848"/>
      <c r="P67" s="848"/>
      <c r="Q67" s="850"/>
      <c r="R67"/>
      <c r="S67"/>
      <c r="T67"/>
      <c r="U67"/>
      <c r="V67"/>
      <c r="W67"/>
      <c r="X67"/>
      <c r="Y67"/>
    </row>
    <row r="68" spans="1:25" ht="13">
      <c r="A68" s="848"/>
      <c r="B68" s="849"/>
      <c r="C68" s="849"/>
      <c r="D68" s="850"/>
      <c r="E68" s="850"/>
      <c r="F68" s="850"/>
      <c r="G68" s="850"/>
      <c r="H68" s="850"/>
      <c r="I68" s="850"/>
      <c r="J68" s="850"/>
      <c r="K68" s="850"/>
      <c r="L68" s="850"/>
      <c r="M68" s="850"/>
      <c r="N68" s="850"/>
      <c r="O68" s="848"/>
      <c r="P68" s="848"/>
      <c r="Q68" s="850"/>
      <c r="R68"/>
      <c r="S68"/>
      <c r="T68"/>
      <c r="U68"/>
      <c r="V68"/>
      <c r="W68"/>
      <c r="X68"/>
      <c r="Y68"/>
    </row>
    <row r="69" spans="1:25" ht="13">
      <c r="A69" s="848"/>
      <c r="B69" s="849"/>
      <c r="C69" s="849"/>
      <c r="D69" s="850"/>
      <c r="E69" s="850"/>
      <c r="F69" s="850"/>
      <c r="G69" s="850"/>
      <c r="H69" s="850"/>
      <c r="I69" s="850"/>
      <c r="J69" s="850"/>
      <c r="K69" s="850"/>
      <c r="L69" s="850"/>
      <c r="M69" s="850"/>
      <c r="N69" s="850"/>
      <c r="O69" s="848"/>
      <c r="P69" s="848"/>
      <c r="Q69" s="850"/>
      <c r="R69"/>
      <c r="S69"/>
      <c r="T69"/>
      <c r="U69"/>
      <c r="V69"/>
      <c r="W69"/>
      <c r="X69"/>
      <c r="Y69"/>
    </row>
    <row r="70" spans="1:25" ht="13">
      <c r="A70" s="848"/>
      <c r="B70" s="849"/>
      <c r="C70" s="849"/>
      <c r="D70" s="850"/>
      <c r="E70" s="850"/>
      <c r="F70" s="850"/>
      <c r="G70" s="850"/>
      <c r="H70" s="850"/>
      <c r="I70" s="850"/>
      <c r="J70" s="850"/>
      <c r="K70" s="850"/>
      <c r="L70" s="850"/>
      <c r="M70" s="850"/>
      <c r="N70" s="850"/>
      <c r="O70" s="848"/>
      <c r="P70" s="848"/>
      <c r="Q70" s="850"/>
      <c r="R70"/>
      <c r="S70"/>
      <c r="T70"/>
      <c r="U70"/>
      <c r="V70"/>
      <c r="W70"/>
      <c r="X70"/>
      <c r="Y70"/>
    </row>
    <row r="71" spans="1:25" ht="13">
      <c r="A71" s="848"/>
      <c r="B71" s="849"/>
      <c r="C71" s="849"/>
      <c r="D71" s="850"/>
      <c r="E71" s="850"/>
      <c r="F71" s="850"/>
      <c r="G71" s="850"/>
      <c r="H71" s="850"/>
      <c r="I71" s="850"/>
      <c r="J71" s="850"/>
      <c r="K71" s="850"/>
      <c r="L71" s="850"/>
      <c r="M71" s="850"/>
      <c r="N71" s="850"/>
      <c r="O71" s="848"/>
      <c r="P71" s="848"/>
      <c r="Q71" s="850"/>
      <c r="R71"/>
      <c r="S71"/>
      <c r="T71"/>
      <c r="U71"/>
      <c r="V71"/>
      <c r="W71"/>
      <c r="X71"/>
      <c r="Y71"/>
    </row>
    <row r="72" spans="1:25" ht="23.5">
      <c r="A72" s="851" t="s">
        <v>479</v>
      </c>
      <c r="B72" s="801"/>
      <c r="C72" s="801"/>
      <c r="D72" s="801"/>
      <c r="E72" s="848"/>
      <c r="F72" s="848"/>
      <c r="G72" s="848"/>
      <c r="H72" s="848"/>
      <c r="I72" s="848"/>
      <c r="J72" s="848"/>
      <c r="K72" s="848"/>
      <c r="L72" s="848"/>
      <c r="M72" s="848"/>
      <c r="N72" s="850"/>
      <c r="O72" s="850"/>
      <c r="P72" s="852"/>
      <c r="Q72" s="850"/>
      <c r="R72"/>
      <c r="S72"/>
      <c r="T72"/>
      <c r="U72"/>
      <c r="V72"/>
      <c r="W72"/>
      <c r="X72"/>
      <c r="Y72"/>
    </row>
    <row r="73" spans="1:25" ht="15.5">
      <c r="A73" s="848"/>
      <c r="B73" s="848"/>
      <c r="C73" s="848"/>
      <c r="D73" s="848"/>
      <c r="E73" s="848"/>
      <c r="F73" s="848"/>
      <c r="G73" s="848"/>
      <c r="H73" s="848"/>
      <c r="I73" s="848"/>
      <c r="J73" s="848"/>
      <c r="K73" s="848"/>
      <c r="L73" s="848"/>
      <c r="M73" s="848"/>
      <c r="N73" s="850"/>
      <c r="O73" s="850"/>
      <c r="P73" s="850"/>
      <c r="Q73" s="853" t="s">
        <v>180</v>
      </c>
      <c r="R73" s="4"/>
      <c r="S73"/>
      <c r="T73"/>
    </row>
    <row r="74" spans="1:25" ht="13">
      <c r="A74" s="799"/>
      <c r="B74" s="799"/>
      <c r="C74" s="799"/>
      <c r="D74" s="799"/>
      <c r="E74" s="799"/>
      <c r="F74" s="799"/>
      <c r="G74" s="799"/>
      <c r="H74" s="799"/>
      <c r="I74" s="799"/>
      <c r="J74" s="799"/>
      <c r="K74" s="799"/>
      <c r="L74" s="799"/>
      <c r="M74" s="799"/>
      <c r="N74" s="799"/>
      <c r="O74" s="799"/>
      <c r="P74" s="799"/>
      <c r="Q74" s="799"/>
      <c r="S74"/>
      <c r="T74"/>
      <c r="U74"/>
      <c r="V74"/>
      <c r="W74"/>
    </row>
    <row r="75" spans="1:25" ht="16" thickBot="1">
      <c r="A75" s="854">
        <v>2019</v>
      </c>
      <c r="B75" s="855"/>
      <c r="C75" s="855"/>
      <c r="D75" s="855"/>
      <c r="E75" s="855"/>
      <c r="F75" s="855"/>
      <c r="G75" s="855"/>
      <c r="H75" s="855"/>
      <c r="I75" s="855"/>
      <c r="J75" s="855"/>
      <c r="K75" s="855"/>
      <c r="L75" s="855"/>
      <c r="M75" s="856" t="s">
        <v>180</v>
      </c>
      <c r="N75" s="799"/>
      <c r="O75" s="855"/>
      <c r="P75" s="854">
        <v>2019</v>
      </c>
      <c r="Q75" s="855"/>
      <c r="S75"/>
      <c r="T75"/>
      <c r="U75"/>
      <c r="V75"/>
      <c r="W75"/>
    </row>
    <row r="76" spans="1:25" ht="13.5" thickBot="1">
      <c r="A76" s="857"/>
      <c r="B76" s="858" t="s">
        <v>161</v>
      </c>
      <c r="C76" s="858" t="s">
        <v>162</v>
      </c>
      <c r="D76" s="858" t="s">
        <v>163</v>
      </c>
      <c r="E76" s="858" t="s">
        <v>164</v>
      </c>
      <c r="F76" s="858" t="s">
        <v>165</v>
      </c>
      <c r="G76" s="858" t="s">
        <v>166</v>
      </c>
      <c r="H76" s="858" t="s">
        <v>167</v>
      </c>
      <c r="I76" s="858" t="s">
        <v>168</v>
      </c>
      <c r="J76" s="858" t="s">
        <v>169</v>
      </c>
      <c r="K76" s="858" t="s">
        <v>170</v>
      </c>
      <c r="L76" s="858" t="s">
        <v>171</v>
      </c>
      <c r="M76" s="859" t="s">
        <v>172</v>
      </c>
      <c r="N76" s="799"/>
      <c r="O76" s="855"/>
      <c r="P76" s="860"/>
      <c r="Q76" s="861" t="s">
        <v>173</v>
      </c>
      <c r="S76"/>
      <c r="T76"/>
      <c r="U76"/>
      <c r="V76"/>
      <c r="W76"/>
    </row>
    <row r="77" spans="1:25" ht="13.5" thickBot="1">
      <c r="A77" s="862" t="s">
        <v>174</v>
      </c>
      <c r="B77" s="863">
        <f>(B9/1000)/1.02</f>
        <v>12.840200151573482</v>
      </c>
      <c r="C77" s="864">
        <f>(C9/1000)/1.02</f>
        <v>12.435461820720546</v>
      </c>
      <c r="D77" s="864">
        <f>(D9/1000)/1.02</f>
        <v>12.454421208857266</v>
      </c>
      <c r="E77" s="864">
        <f t="shared" ref="E77:L80" si="0">E9/1000/1.02</f>
        <v>12.192941607993269</v>
      </c>
      <c r="F77" s="864">
        <f t="shared" si="0"/>
        <v>12.103655381566083</v>
      </c>
      <c r="G77" s="864">
        <f t="shared" si="0"/>
        <v>11.754098975174413</v>
      </c>
      <c r="H77" s="864">
        <f t="shared" si="0"/>
        <v>11.069761908323068</v>
      </c>
      <c r="I77" s="864">
        <f t="shared" si="0"/>
        <v>11.568464244921939</v>
      </c>
      <c r="J77" s="864">
        <f t="shared" si="0"/>
        <v>11.466246631601745</v>
      </c>
      <c r="K77" s="864">
        <f t="shared" si="0"/>
        <v>11.566402167245691</v>
      </c>
      <c r="L77" s="864">
        <f t="shared" si="0"/>
        <v>11.88111366108823</v>
      </c>
      <c r="M77" s="865">
        <f t="shared" ref="M77:M83" si="1">(M9/1000)/1.02</f>
        <v>11.982655955662679</v>
      </c>
      <c r="N77" s="799"/>
      <c r="O77" s="855"/>
      <c r="P77" s="866" t="s">
        <v>174</v>
      </c>
      <c r="Q77" s="867">
        <f t="shared" ref="Q77:Q83" si="2">(Q9/1000)/1.02</f>
        <v>11.932440467099813</v>
      </c>
      <c r="S77"/>
      <c r="T77"/>
      <c r="U77"/>
      <c r="V77"/>
      <c r="W77"/>
    </row>
    <row r="78" spans="1:25" ht="13.5" thickBot="1">
      <c r="A78" s="868" t="s">
        <v>179</v>
      </c>
      <c r="B78" s="863">
        <f t="shared" ref="B78:C83" si="3">(B10/1000)/1.02</f>
        <v>12.733558071831727</v>
      </c>
      <c r="C78" s="864">
        <f t="shared" si="3"/>
        <v>12.775578057380992</v>
      </c>
      <c r="D78" s="864">
        <f t="shared" ref="D78:D83" si="4">D10/1000/1.02</f>
        <v>12.156907737924437</v>
      </c>
      <c r="E78" s="864">
        <f t="shared" si="0"/>
        <v>12.252025732207244</v>
      </c>
      <c r="F78" s="864">
        <f t="shared" si="0"/>
        <v>12.071152733964251</v>
      </c>
      <c r="G78" s="864">
        <f t="shared" si="0"/>
        <v>11.554480496968523</v>
      </c>
      <c r="H78" s="864">
        <f t="shared" si="0"/>
        <v>10.926726826570819</v>
      </c>
      <c r="I78" s="864">
        <f t="shared" si="0"/>
        <v>11.778989150498914</v>
      </c>
      <c r="J78" s="864">
        <f t="shared" si="0"/>
        <v>11.340147970105074</v>
      </c>
      <c r="K78" s="864">
        <f t="shared" si="0"/>
        <v>11.82392016502914</v>
      </c>
      <c r="L78" s="864">
        <f t="shared" si="0"/>
        <v>12.084139277933398</v>
      </c>
      <c r="M78" s="865">
        <f t="shared" si="1"/>
        <v>11.972370619763987</v>
      </c>
      <c r="N78" s="799"/>
      <c r="O78" s="855"/>
      <c r="P78" s="869" t="s">
        <v>179</v>
      </c>
      <c r="Q78" s="867">
        <f t="shared" si="2"/>
        <v>11.901531620993707</v>
      </c>
      <c r="S78"/>
      <c r="T78"/>
      <c r="U78"/>
      <c r="V78"/>
      <c r="W78"/>
    </row>
    <row r="79" spans="1:25" ht="13.5" thickBot="1">
      <c r="A79" s="868" t="s">
        <v>175</v>
      </c>
      <c r="B79" s="863">
        <f t="shared" si="3"/>
        <v>13.755628967388146</v>
      </c>
      <c r="C79" s="864">
        <f t="shared" si="3"/>
        <v>13.160005982394944</v>
      </c>
      <c r="D79" s="864">
        <f t="shared" si="4"/>
        <v>13.088488790736868</v>
      </c>
      <c r="E79" s="864">
        <f t="shared" si="0"/>
        <v>12.698047720332765</v>
      </c>
      <c r="F79" s="864">
        <f t="shared" si="0"/>
        <v>12.465192928087799</v>
      </c>
      <c r="G79" s="864">
        <f t="shared" si="0"/>
        <v>11.98909491587504</v>
      </c>
      <c r="H79" s="864">
        <f t="shared" si="0"/>
        <v>11.344024368852834</v>
      </c>
      <c r="I79" s="864">
        <f t="shared" si="0"/>
        <v>12.096879591360105</v>
      </c>
      <c r="J79" s="864">
        <f t="shared" si="0"/>
        <v>11.89061319365956</v>
      </c>
      <c r="K79" s="864">
        <f t="shared" si="0"/>
        <v>12.156065061569533</v>
      </c>
      <c r="L79" s="864">
        <f t="shared" si="0"/>
        <v>12.54454230346456</v>
      </c>
      <c r="M79" s="865">
        <f t="shared" si="1"/>
        <v>12.667870977157227</v>
      </c>
      <c r="N79" s="799"/>
      <c r="O79" s="855"/>
      <c r="P79" s="870" t="s">
        <v>175</v>
      </c>
      <c r="Q79" s="867">
        <f t="shared" si="2"/>
        <v>12.487183062726562</v>
      </c>
      <c r="S79"/>
      <c r="T79"/>
      <c r="U79"/>
      <c r="V79"/>
      <c r="W79"/>
    </row>
    <row r="80" spans="1:25" ht="13.5" thickBot="1">
      <c r="A80" s="868" t="s">
        <v>176</v>
      </c>
      <c r="B80" s="863">
        <f t="shared" si="3"/>
        <v>13.603203496153366</v>
      </c>
      <c r="C80" s="864">
        <f t="shared" si="3"/>
        <v>12.932984756543544</v>
      </c>
      <c r="D80" s="864">
        <f t="shared" si="4"/>
        <v>12.902198316957671</v>
      </c>
      <c r="E80" s="864">
        <f t="shared" si="0"/>
        <v>12.487171969125086</v>
      </c>
      <c r="F80" s="864">
        <f t="shared" si="0"/>
        <v>12.170752425485</v>
      </c>
      <c r="G80" s="864">
        <f t="shared" si="0"/>
        <v>11.580080459945346</v>
      </c>
      <c r="H80" s="864">
        <f t="shared" si="0"/>
        <v>10.996335654240303</v>
      </c>
      <c r="I80" s="864">
        <f t="shared" si="0"/>
        <v>11.88402221987621</v>
      </c>
      <c r="J80" s="864">
        <f t="shared" si="0"/>
        <v>11.6195068030936</v>
      </c>
      <c r="K80" s="864">
        <f t="shared" si="0"/>
        <v>12.069487389058292</v>
      </c>
      <c r="L80" s="864">
        <f t="shared" si="0"/>
        <v>12.466113194832705</v>
      </c>
      <c r="M80" s="865">
        <f t="shared" si="1"/>
        <v>12.625401570772054</v>
      </c>
      <c r="N80" s="799"/>
      <c r="O80" s="855"/>
      <c r="P80" s="870" t="s">
        <v>176</v>
      </c>
      <c r="Q80" s="867">
        <f t="shared" si="2"/>
        <v>12.251829454438186</v>
      </c>
      <c r="S80"/>
      <c r="T80"/>
      <c r="U80"/>
      <c r="V80"/>
      <c r="W80"/>
    </row>
    <row r="81" spans="1:23" ht="13.5" thickBot="1">
      <c r="A81" s="868" t="s">
        <v>177</v>
      </c>
      <c r="B81" s="863">
        <f t="shared" si="3"/>
        <v>0</v>
      </c>
      <c r="C81" s="864">
        <f t="shared" si="3"/>
        <v>0</v>
      </c>
      <c r="D81" s="864">
        <f t="shared" si="4"/>
        <v>0</v>
      </c>
      <c r="E81" s="864">
        <f t="shared" ref="E81:I83" si="5">E13/1000/1.02</f>
        <v>0</v>
      </c>
      <c r="F81" s="864">
        <f t="shared" si="5"/>
        <v>0</v>
      </c>
      <c r="G81" s="864">
        <f t="shared" si="5"/>
        <v>11.614960006665553</v>
      </c>
      <c r="H81" s="864">
        <f t="shared" si="5"/>
        <v>10.012392156862743</v>
      </c>
      <c r="I81" s="864">
        <f t="shared" si="5"/>
        <v>11.206862745098038</v>
      </c>
      <c r="J81" s="864"/>
      <c r="K81" s="864">
        <f t="shared" ref="K81:L83" si="6">K13/1000/1.02</f>
        <v>0</v>
      </c>
      <c r="L81" s="864">
        <f t="shared" si="6"/>
        <v>0</v>
      </c>
      <c r="M81" s="865">
        <f t="shared" si="1"/>
        <v>0</v>
      </c>
      <c r="N81" s="799"/>
      <c r="O81" s="855"/>
      <c r="P81" s="870" t="s">
        <v>177</v>
      </c>
      <c r="Q81" s="867">
        <f t="shared" si="2"/>
        <v>11.983365890432701</v>
      </c>
      <c r="S81"/>
      <c r="T81"/>
      <c r="U81"/>
      <c r="V81"/>
      <c r="W81"/>
    </row>
    <row r="82" spans="1:23" ht="13.5" thickBot="1">
      <c r="A82" s="868" t="s">
        <v>71</v>
      </c>
      <c r="B82" s="863">
        <f t="shared" si="3"/>
        <v>10.800426738446939</v>
      </c>
      <c r="C82" s="864">
        <f t="shared" si="3"/>
        <v>10.456953901657448</v>
      </c>
      <c r="D82" s="864">
        <f t="shared" si="4"/>
        <v>10.692709545835639</v>
      </c>
      <c r="E82" s="864">
        <f t="shared" si="5"/>
        <v>10.6012406695358</v>
      </c>
      <c r="F82" s="864">
        <f t="shared" si="5"/>
        <v>10.669167167744135</v>
      </c>
      <c r="G82" s="864">
        <f t="shared" si="5"/>
        <v>10.492944877644474</v>
      </c>
      <c r="H82" s="864">
        <f t="shared" si="5"/>
        <v>9.7828440898658187</v>
      </c>
      <c r="I82" s="864">
        <f t="shared" si="5"/>
        <v>9.9396609906583375</v>
      </c>
      <c r="J82" s="864">
        <f>J14/1000/1.02</f>
        <v>9.8691359811767825</v>
      </c>
      <c r="K82" s="864">
        <f t="shared" si="6"/>
        <v>10.007087075004961</v>
      </c>
      <c r="L82" s="864">
        <f t="shared" si="6"/>
        <v>10.052916379804563</v>
      </c>
      <c r="M82" s="865">
        <f t="shared" si="1"/>
        <v>10.114384709103863</v>
      </c>
      <c r="N82" s="799"/>
      <c r="O82" s="855"/>
      <c r="P82" s="870" t="s">
        <v>71</v>
      </c>
      <c r="Q82" s="867">
        <f t="shared" si="2"/>
        <v>10.27424079308031</v>
      </c>
      <c r="S82"/>
      <c r="T82"/>
      <c r="U82"/>
      <c r="V82"/>
      <c r="W82"/>
    </row>
    <row r="83" spans="1:23" ht="13.5" thickBot="1">
      <c r="A83" s="871" t="s">
        <v>178</v>
      </c>
      <c r="B83" s="863">
        <f t="shared" si="3"/>
        <v>13.261551103386681</v>
      </c>
      <c r="C83" s="864">
        <f t="shared" si="3"/>
        <v>13.043489654365011</v>
      </c>
      <c r="D83" s="864">
        <f t="shared" si="4"/>
        <v>13.11906550238205</v>
      </c>
      <c r="E83" s="864">
        <f t="shared" si="5"/>
        <v>13.043073473469184</v>
      </c>
      <c r="F83" s="864">
        <f t="shared" si="5"/>
        <v>12.981687152558189</v>
      </c>
      <c r="G83" s="864">
        <f t="shared" si="5"/>
        <v>12.788476679889143</v>
      </c>
      <c r="H83" s="864">
        <f t="shared" si="5"/>
        <v>12.229098796061196</v>
      </c>
      <c r="I83" s="864">
        <f t="shared" si="5"/>
        <v>12.459392923553127</v>
      </c>
      <c r="J83" s="864">
        <f>J15/1000/1.02</f>
        <v>12.584892616964712</v>
      </c>
      <c r="K83" s="864">
        <f t="shared" si="6"/>
        <v>12.612713593334135</v>
      </c>
      <c r="L83" s="864">
        <f t="shared" si="6"/>
        <v>12.845059329470997</v>
      </c>
      <c r="M83" s="865">
        <f t="shared" si="1"/>
        <v>12.905730519538373</v>
      </c>
      <c r="N83" s="799"/>
      <c r="O83" s="855"/>
      <c r="P83" s="872" t="s">
        <v>178</v>
      </c>
      <c r="Q83" s="867">
        <f t="shared" si="2"/>
        <v>12.815892298091443</v>
      </c>
      <c r="S83"/>
      <c r="T83"/>
      <c r="U83"/>
      <c r="V83"/>
      <c r="W83"/>
    </row>
    <row r="84" spans="1:23" ht="13">
      <c r="A84" s="799"/>
      <c r="B84" s="799"/>
      <c r="C84" s="799"/>
      <c r="D84" s="799"/>
      <c r="E84" s="799"/>
      <c r="F84" s="799"/>
      <c r="G84" s="799"/>
      <c r="H84" s="799"/>
      <c r="I84" s="799"/>
      <c r="J84" s="799"/>
      <c r="K84" s="799"/>
      <c r="L84" s="799"/>
      <c r="M84" s="799"/>
      <c r="N84" s="799"/>
      <c r="O84" s="799"/>
      <c r="P84" s="799"/>
      <c r="Q84" s="799"/>
      <c r="S84"/>
      <c r="T84"/>
      <c r="U84"/>
      <c r="V84"/>
      <c r="W84"/>
    </row>
    <row r="85" spans="1:23" ht="16" thickBot="1">
      <c r="A85" s="854">
        <v>2020</v>
      </c>
      <c r="B85" s="855"/>
      <c r="C85" s="855"/>
      <c r="D85" s="855"/>
      <c r="E85" s="855"/>
      <c r="F85" s="855"/>
      <c r="G85" s="855"/>
      <c r="H85" s="855"/>
      <c r="I85" s="855"/>
      <c r="J85" s="855"/>
      <c r="K85" s="855"/>
      <c r="L85" s="855"/>
      <c r="M85" s="856" t="s">
        <v>180</v>
      </c>
      <c r="N85" s="799"/>
      <c r="O85" s="855"/>
      <c r="P85" s="854">
        <v>2020</v>
      </c>
      <c r="Q85" s="855"/>
      <c r="S85"/>
      <c r="T85"/>
      <c r="U85"/>
      <c r="V85"/>
      <c r="W85"/>
    </row>
    <row r="86" spans="1:23" ht="13.5" thickBot="1">
      <c r="A86" s="857"/>
      <c r="B86" s="858" t="s">
        <v>161</v>
      </c>
      <c r="C86" s="858" t="s">
        <v>162</v>
      </c>
      <c r="D86" s="858" t="s">
        <v>163</v>
      </c>
      <c r="E86" s="858" t="s">
        <v>164</v>
      </c>
      <c r="F86" s="858" t="s">
        <v>165</v>
      </c>
      <c r="G86" s="858" t="s">
        <v>166</v>
      </c>
      <c r="H86" s="858" t="s">
        <v>167</v>
      </c>
      <c r="I86" s="858" t="s">
        <v>168</v>
      </c>
      <c r="J86" s="858" t="s">
        <v>169</v>
      </c>
      <c r="K86" s="858" t="s">
        <v>170</v>
      </c>
      <c r="L86" s="858" t="s">
        <v>171</v>
      </c>
      <c r="M86" s="859" t="s">
        <v>172</v>
      </c>
      <c r="N86" s="799"/>
      <c r="O86" s="855"/>
      <c r="P86" s="860"/>
      <c r="Q86" s="861" t="s">
        <v>173</v>
      </c>
      <c r="S86"/>
      <c r="T86"/>
      <c r="U86"/>
      <c r="V86"/>
      <c r="W86"/>
    </row>
    <row r="87" spans="1:23" ht="13.5" thickBot="1">
      <c r="A87" s="862" t="s">
        <v>174</v>
      </c>
      <c r="B87" s="863">
        <f>(B19/1000)/1.02</f>
        <v>12.05261568627451</v>
      </c>
      <c r="C87" s="864">
        <f>(C19/1000)/1.02</f>
        <v>12.153284490589098</v>
      </c>
      <c r="D87" s="864">
        <f>(D19/1000)/1.02</f>
        <v>11.849166659625585</v>
      </c>
      <c r="E87" s="864">
        <f t="shared" ref="E87:L93" si="7">E19/1000/1.02</f>
        <v>11.375594417641054</v>
      </c>
      <c r="F87" s="864">
        <f t="shared" si="7"/>
        <v>11.257124858400934</v>
      </c>
      <c r="G87" s="864">
        <f t="shared" si="7"/>
        <v>11.71862745098039</v>
      </c>
      <c r="H87" s="864">
        <f t="shared" si="7"/>
        <v>11.603733983852548</v>
      </c>
      <c r="I87" s="864">
        <f t="shared" si="7"/>
        <v>12.115140722363343</v>
      </c>
      <c r="J87" s="864">
        <f t="shared" si="7"/>
        <v>12.170812400409982</v>
      </c>
      <c r="K87" s="864">
        <f t="shared" si="7"/>
        <v>12.086283222130579</v>
      </c>
      <c r="L87" s="864">
        <f t="shared" si="7"/>
        <v>12.028316971634867</v>
      </c>
      <c r="M87" s="865">
        <f t="shared" ref="M87:M93" si="8">(M19/1000)/1.02</f>
        <v>12.470539263092032</v>
      </c>
      <c r="N87" s="799"/>
      <c r="O87" s="855"/>
      <c r="P87" s="866" t="s">
        <v>174</v>
      </c>
      <c r="Q87" s="867">
        <f t="shared" ref="Q87:Q93" si="9">(Q19/1000)/1.02</f>
        <v>11.931429166715311</v>
      </c>
      <c r="S87"/>
      <c r="T87"/>
      <c r="U87"/>
      <c r="V87"/>
      <c r="W87"/>
    </row>
    <row r="88" spans="1:23" ht="13.5" thickBot="1">
      <c r="A88" s="868" t="s">
        <v>179</v>
      </c>
      <c r="B88" s="863">
        <f t="shared" ref="B88:C93" si="10">(B20/1000)/1.02</f>
        <v>12.143432352941176</v>
      </c>
      <c r="C88" s="864">
        <f t="shared" si="10"/>
        <v>12.037532420653084</v>
      </c>
      <c r="D88" s="864">
        <f t="shared" ref="D88:D93" si="11">D20/1000/1.02</f>
        <v>11.714791766675281</v>
      </c>
      <c r="E88" s="864">
        <f t="shared" si="7"/>
        <v>11.201339684149524</v>
      </c>
      <c r="F88" s="864">
        <f t="shared" si="7"/>
        <v>10.648837024869305</v>
      </c>
      <c r="G88" s="864">
        <f t="shared" si="7"/>
        <v>11.553921568627452</v>
      </c>
      <c r="H88" s="864">
        <f t="shared" si="7"/>
        <v>11.845626531171783</v>
      </c>
      <c r="I88" s="864">
        <f t="shared" si="7"/>
        <v>12.409155971002635</v>
      </c>
      <c r="J88" s="864">
        <f t="shared" si="7"/>
        <v>12.311606439018922</v>
      </c>
      <c r="K88" s="864">
        <f t="shared" si="7"/>
        <v>12.264953239514989</v>
      </c>
      <c r="L88" s="864">
        <f t="shared" si="7"/>
        <v>12.352148907041483</v>
      </c>
      <c r="M88" s="865">
        <f t="shared" si="8"/>
        <v>12.930716517691565</v>
      </c>
      <c r="N88" s="799"/>
      <c r="O88" s="855"/>
      <c r="P88" s="869" t="s">
        <v>179</v>
      </c>
      <c r="Q88" s="867">
        <f t="shared" si="9"/>
        <v>12.099709586515299</v>
      </c>
      <c r="S88"/>
      <c r="T88"/>
      <c r="U88"/>
      <c r="V88"/>
      <c r="W88"/>
    </row>
    <row r="89" spans="1:23" ht="13.5" thickBot="1">
      <c r="A89" s="868" t="s">
        <v>175</v>
      </c>
      <c r="B89" s="863">
        <f t="shared" si="10"/>
        <v>12.699462745098037</v>
      </c>
      <c r="C89" s="864">
        <f t="shared" si="10"/>
        <v>12.701414555557115</v>
      </c>
      <c r="D89" s="864">
        <f t="shared" si="11"/>
        <v>12.313410680916141</v>
      </c>
      <c r="E89" s="864">
        <f t="shared" si="7"/>
        <v>11.961485476404702</v>
      </c>
      <c r="F89" s="864">
        <f t="shared" si="7"/>
        <v>11.807286847421279</v>
      </c>
      <c r="G89" s="864">
        <f t="shared" si="7"/>
        <v>12.216666666666667</v>
      </c>
      <c r="H89" s="864">
        <f t="shared" si="7"/>
        <v>12.134916438241648</v>
      </c>
      <c r="I89" s="864">
        <f t="shared" si="7"/>
        <v>12.926014396468441</v>
      </c>
      <c r="J89" s="864">
        <f t="shared" si="7"/>
        <v>12.950811747788642</v>
      </c>
      <c r="K89" s="864">
        <f t="shared" si="7"/>
        <v>12.997653099313514</v>
      </c>
      <c r="L89" s="864">
        <f t="shared" si="7"/>
        <v>13.223588680601459</v>
      </c>
      <c r="M89" s="865">
        <f t="shared" si="8"/>
        <v>13.674724829900967</v>
      </c>
      <c r="N89" s="799"/>
      <c r="O89" s="855"/>
      <c r="P89" s="870" t="s">
        <v>175</v>
      </c>
      <c r="Q89" s="867">
        <f t="shared" si="9"/>
        <v>12.640269615675695</v>
      </c>
      <c r="S89"/>
      <c r="T89"/>
      <c r="U89"/>
      <c r="V89"/>
      <c r="W89"/>
    </row>
    <row r="90" spans="1:23" ht="13.5" thickBot="1">
      <c r="A90" s="868" t="s">
        <v>176</v>
      </c>
      <c r="B90" s="863">
        <f t="shared" si="10"/>
        <v>12.569022549019609</v>
      </c>
      <c r="C90" s="864">
        <f t="shared" si="10"/>
        <v>12.561725661100553</v>
      </c>
      <c r="D90" s="864">
        <f t="shared" si="11"/>
        <v>12.160795218226344</v>
      </c>
      <c r="E90" s="864">
        <f t="shared" si="7"/>
        <v>11.856557220530421</v>
      </c>
      <c r="F90" s="864">
        <f t="shared" si="7"/>
        <v>11.689326235020069</v>
      </c>
      <c r="G90" s="864">
        <f t="shared" si="7"/>
        <v>12.098039215686274</v>
      </c>
      <c r="H90" s="864">
        <f t="shared" si="7"/>
        <v>11.978999345328925</v>
      </c>
      <c r="I90" s="864">
        <f t="shared" si="7"/>
        <v>12.897492924951655</v>
      </c>
      <c r="J90" s="864">
        <f t="shared" si="7"/>
        <v>12.928648046142966</v>
      </c>
      <c r="K90" s="864">
        <f t="shared" si="7"/>
        <v>12.927133113221613</v>
      </c>
      <c r="L90" s="864">
        <f t="shared" si="7"/>
        <v>13.147366794779646</v>
      </c>
      <c r="M90" s="865">
        <f t="shared" si="8"/>
        <v>13.599576728902296</v>
      </c>
      <c r="N90" s="799"/>
      <c r="O90" s="855"/>
      <c r="P90" s="870" t="s">
        <v>176</v>
      </c>
      <c r="Q90" s="867">
        <f t="shared" si="9"/>
        <v>12.52682580882159</v>
      </c>
      <c r="S90"/>
      <c r="T90"/>
      <c r="U90"/>
      <c r="V90"/>
      <c r="W90"/>
    </row>
    <row r="91" spans="1:23" ht="13.5" thickBot="1">
      <c r="A91" s="868" t="s">
        <v>177</v>
      </c>
      <c r="B91" s="863">
        <f t="shared" si="10"/>
        <v>0</v>
      </c>
      <c r="C91" s="864">
        <f t="shared" si="10"/>
        <v>0</v>
      </c>
      <c r="D91" s="864">
        <f t="shared" si="11"/>
        <v>0</v>
      </c>
      <c r="E91" s="864">
        <f t="shared" si="7"/>
        <v>0</v>
      </c>
      <c r="F91" s="864">
        <f t="shared" si="7"/>
        <v>11.878123798539022</v>
      </c>
      <c r="G91" s="864">
        <f t="shared" si="7"/>
        <v>13.004901960784315</v>
      </c>
      <c r="H91" s="864">
        <f t="shared" si="7"/>
        <v>14.043215686274509</v>
      </c>
      <c r="I91" s="864">
        <f t="shared" si="7"/>
        <v>0</v>
      </c>
      <c r="J91" s="864">
        <f t="shared" si="7"/>
        <v>0</v>
      </c>
      <c r="K91" s="864">
        <f t="shared" si="7"/>
        <v>0</v>
      </c>
      <c r="L91" s="864">
        <f t="shared" si="7"/>
        <v>0</v>
      </c>
      <c r="M91" s="865">
        <f t="shared" si="8"/>
        <v>0</v>
      </c>
      <c r="N91" s="799"/>
      <c r="O91" s="855"/>
      <c r="P91" s="870" t="s">
        <v>177</v>
      </c>
      <c r="Q91" s="867">
        <f t="shared" si="9"/>
        <v>12.867537317086082</v>
      </c>
      <c r="S91"/>
      <c r="T91"/>
      <c r="U91"/>
      <c r="V91"/>
      <c r="W91"/>
    </row>
    <row r="92" spans="1:23" ht="13.5" thickBot="1">
      <c r="A92" s="868" t="s">
        <v>71</v>
      </c>
      <c r="B92" s="863">
        <f t="shared" si="10"/>
        <v>10.178789215686274</v>
      </c>
      <c r="C92" s="864">
        <f t="shared" si="10"/>
        <v>10.347559789525409</v>
      </c>
      <c r="D92" s="864">
        <f t="shared" si="11"/>
        <v>10.302212496877326</v>
      </c>
      <c r="E92" s="864">
        <f t="shared" si="7"/>
        <v>9.7788163628068059</v>
      </c>
      <c r="F92" s="864">
        <f t="shared" si="7"/>
        <v>9.4869958395625158</v>
      </c>
      <c r="G92" s="864">
        <f t="shared" si="7"/>
        <v>9.9686274509803905</v>
      </c>
      <c r="H92" s="864">
        <f t="shared" si="7"/>
        <v>10.030403276870258</v>
      </c>
      <c r="I92" s="864">
        <f t="shared" si="7"/>
        <v>10.120527173377409</v>
      </c>
      <c r="J92" s="864">
        <f t="shared" si="7"/>
        <v>10.309502005173607</v>
      </c>
      <c r="K92" s="864">
        <f t="shared" si="7"/>
        <v>10.294882163397419</v>
      </c>
      <c r="L92" s="864">
        <f t="shared" si="7"/>
        <v>9.8364333703989697</v>
      </c>
      <c r="M92" s="865">
        <f t="shared" si="8"/>
        <v>10.220954805962348</v>
      </c>
      <c r="N92" s="799"/>
      <c r="O92" s="855"/>
      <c r="P92" s="870" t="s">
        <v>71</v>
      </c>
      <c r="Q92" s="867">
        <f t="shared" si="9"/>
        <v>10.098856002372649</v>
      </c>
      <c r="S92"/>
      <c r="T92"/>
      <c r="U92"/>
      <c r="V92"/>
      <c r="W92"/>
    </row>
    <row r="93" spans="1:23" ht="13.5" thickBot="1">
      <c r="A93" s="871" t="s">
        <v>178</v>
      </c>
      <c r="B93" s="863">
        <f t="shared" si="10"/>
        <v>12.929591176470588</v>
      </c>
      <c r="C93" s="864">
        <f t="shared" si="10"/>
        <v>12.974919894473166</v>
      </c>
      <c r="D93" s="864">
        <f t="shared" si="11"/>
        <v>12.61612049819855</v>
      </c>
      <c r="E93" s="864">
        <f t="shared" si="7"/>
        <v>12.151018509599822</v>
      </c>
      <c r="F93" s="864">
        <f t="shared" si="7"/>
        <v>12.004310705638028</v>
      </c>
      <c r="G93" s="864">
        <f t="shared" si="7"/>
        <v>12.33235294117647</v>
      </c>
      <c r="H93" s="864">
        <f t="shared" si="7"/>
        <v>12.322373504769978</v>
      </c>
      <c r="I93" s="864">
        <f t="shared" si="7"/>
        <v>12.642034871723187</v>
      </c>
      <c r="J93" s="864">
        <f t="shared" si="7"/>
        <v>12.793703051749086</v>
      </c>
      <c r="K93" s="864">
        <f t="shared" si="7"/>
        <v>12.832508439940307</v>
      </c>
      <c r="L93" s="864">
        <f t="shared" si="7"/>
        <v>12.799219925080202</v>
      </c>
      <c r="M93" s="865">
        <f t="shared" si="8"/>
        <v>13.080332510688967</v>
      </c>
      <c r="N93" s="799"/>
      <c r="O93" s="855"/>
      <c r="P93" s="872" t="s">
        <v>178</v>
      </c>
      <c r="Q93" s="867">
        <f t="shared" si="9"/>
        <v>12.639793693908345</v>
      </c>
      <c r="S93"/>
      <c r="T93"/>
      <c r="U93"/>
      <c r="V93"/>
      <c r="W93"/>
    </row>
    <row r="94" spans="1:23" ht="13">
      <c r="A94" s="799"/>
      <c r="B94" s="799"/>
      <c r="C94" s="799"/>
      <c r="D94" s="799"/>
      <c r="E94" s="799"/>
      <c r="F94" s="799"/>
      <c r="G94" s="799"/>
      <c r="H94" s="799"/>
      <c r="I94" s="799"/>
      <c r="J94" s="799"/>
      <c r="K94" s="799"/>
      <c r="L94" s="799"/>
      <c r="M94" s="799"/>
      <c r="N94" s="799"/>
      <c r="O94" s="799"/>
      <c r="P94" s="799"/>
      <c r="Q94" s="799"/>
      <c r="S94"/>
      <c r="T94"/>
      <c r="U94"/>
      <c r="V94"/>
      <c r="W94"/>
    </row>
    <row r="95" spans="1:23" ht="16" thickBot="1">
      <c r="A95" s="854">
        <v>2021</v>
      </c>
      <c r="B95" s="855"/>
      <c r="C95" s="855"/>
      <c r="D95" s="855"/>
      <c r="E95" s="855"/>
      <c r="F95" s="855"/>
      <c r="G95" s="855"/>
      <c r="H95" s="855"/>
      <c r="I95" s="855"/>
      <c r="J95" s="855"/>
      <c r="K95" s="855"/>
      <c r="L95" s="855"/>
      <c r="M95" s="856" t="s">
        <v>180</v>
      </c>
      <c r="N95" s="799"/>
      <c r="O95" s="855"/>
      <c r="P95" s="854">
        <v>2021</v>
      </c>
      <c r="Q95" s="855"/>
      <c r="S95"/>
      <c r="T95"/>
      <c r="U95"/>
      <c r="V95"/>
      <c r="W95"/>
    </row>
    <row r="96" spans="1:23" ht="13.5" thickBot="1">
      <c r="A96" s="857"/>
      <c r="B96" s="858" t="s">
        <v>161</v>
      </c>
      <c r="C96" s="858" t="s">
        <v>162</v>
      </c>
      <c r="D96" s="858" t="s">
        <v>163</v>
      </c>
      <c r="E96" s="858" t="s">
        <v>164</v>
      </c>
      <c r="F96" s="858" t="s">
        <v>165</v>
      </c>
      <c r="G96" s="858" t="s">
        <v>166</v>
      </c>
      <c r="H96" s="858" t="s">
        <v>167</v>
      </c>
      <c r="I96" s="858" t="s">
        <v>168</v>
      </c>
      <c r="J96" s="858" t="s">
        <v>169</v>
      </c>
      <c r="K96" s="858" t="s">
        <v>170</v>
      </c>
      <c r="L96" s="858" t="s">
        <v>171</v>
      </c>
      <c r="M96" s="859" t="s">
        <v>172</v>
      </c>
      <c r="N96" s="799"/>
      <c r="O96" s="855"/>
      <c r="P96" s="860"/>
      <c r="Q96" s="861" t="s">
        <v>173</v>
      </c>
      <c r="S96"/>
      <c r="T96"/>
      <c r="U96"/>
      <c r="V96"/>
      <c r="W96"/>
    </row>
    <row r="97" spans="1:23" ht="13.5" thickBot="1">
      <c r="A97" s="862" t="s">
        <v>174</v>
      </c>
      <c r="B97" s="863">
        <f>(B29/1000)/1.02</f>
        <v>12.842174462156114</v>
      </c>
      <c r="C97" s="864">
        <f>(C29/1000)/1.02</f>
        <v>13.046851555253745</v>
      </c>
      <c r="D97" s="864">
        <f>(D29/1000)/1.02</f>
        <v>12.978742757658408</v>
      </c>
      <c r="E97" s="864">
        <f t="shared" ref="E97:L103" si="12">E29/1000/1.02</f>
        <v>13.536615246746432</v>
      </c>
      <c r="F97" s="864">
        <f t="shared" si="12"/>
        <v>13.675268566952274</v>
      </c>
      <c r="G97" s="864">
        <f t="shared" si="12"/>
        <v>14.177454315219842</v>
      </c>
      <c r="H97" s="864">
        <f t="shared" si="12"/>
        <v>14.061906679455161</v>
      </c>
      <c r="I97" s="864">
        <f t="shared" si="12"/>
        <v>14.793074608268469</v>
      </c>
      <c r="J97" s="864">
        <f t="shared" si="12"/>
        <v>14.950008544496528</v>
      </c>
      <c r="K97" s="864">
        <f t="shared" si="12"/>
        <v>16.667676666598766</v>
      </c>
      <c r="L97" s="864">
        <f t="shared" si="12"/>
        <v>17.842759366428563</v>
      </c>
      <c r="M97" s="865">
        <f t="shared" ref="M97:M103" si="13">(M29/1000)/1.02</f>
        <v>18.024988259380315</v>
      </c>
      <c r="N97" s="799"/>
      <c r="O97" s="855"/>
      <c r="P97" s="866" t="s">
        <v>174</v>
      </c>
      <c r="Q97" s="867">
        <f t="shared" ref="Q97:Q103" si="14">(Q29/1000)/1.02</f>
        <v>14.7395566214709</v>
      </c>
      <c r="S97"/>
      <c r="T97"/>
      <c r="U97"/>
      <c r="V97"/>
      <c r="W97"/>
    </row>
    <row r="98" spans="1:23" ht="13.5" thickBot="1">
      <c r="A98" s="868" t="s">
        <v>179</v>
      </c>
      <c r="B98" s="863">
        <f t="shared" ref="B98:C103" si="15">(B30/1000)/1.02</f>
        <v>12.708311940410097</v>
      </c>
      <c r="C98" s="864">
        <f t="shared" si="15"/>
        <v>12.462791347650167</v>
      </c>
      <c r="D98" s="864">
        <f t="shared" ref="D98:D103" si="16">D30/1000/1.02</f>
        <v>12.619773335073669</v>
      </c>
      <c r="E98" s="864">
        <f t="shared" si="12"/>
        <v>13.52394699049502</v>
      </c>
      <c r="F98" s="864">
        <f t="shared" si="12"/>
        <v>12.882041229191907</v>
      </c>
      <c r="G98" s="864">
        <f t="shared" si="12"/>
        <v>13.69836491896792</v>
      </c>
      <c r="H98" s="864">
        <f t="shared" si="12"/>
        <v>13.597399864087645</v>
      </c>
      <c r="I98" s="864">
        <f t="shared" si="12"/>
        <v>14.567836051308129</v>
      </c>
      <c r="J98" s="864">
        <f t="shared" si="12"/>
        <v>15.427485998156243</v>
      </c>
      <c r="K98" s="864">
        <f t="shared" si="12"/>
        <v>17.167157487978756</v>
      </c>
      <c r="L98" s="864">
        <f t="shared" si="12"/>
        <v>18.7893125200642</v>
      </c>
      <c r="M98" s="865">
        <f t="shared" si="13"/>
        <v>17.563156959813632</v>
      </c>
      <c r="N98" s="799"/>
      <c r="O98" s="855"/>
      <c r="P98" s="869" t="s">
        <v>179</v>
      </c>
      <c r="Q98" s="867">
        <f t="shared" si="14"/>
        <v>15.625963854118739</v>
      </c>
      <c r="S98"/>
      <c r="T98"/>
      <c r="U98"/>
      <c r="V98"/>
      <c r="W98"/>
    </row>
    <row r="99" spans="1:23" ht="13.5" thickBot="1">
      <c r="A99" s="868" t="s">
        <v>175</v>
      </c>
      <c r="B99" s="863">
        <f t="shared" si="15"/>
        <v>13.954742531065632</v>
      </c>
      <c r="C99" s="864">
        <f t="shared" si="15"/>
        <v>14.069510683024021</v>
      </c>
      <c r="D99" s="864">
        <f t="shared" si="16"/>
        <v>13.792056524761428</v>
      </c>
      <c r="E99" s="864">
        <f t="shared" si="12"/>
        <v>14.382601545740544</v>
      </c>
      <c r="F99" s="864">
        <f t="shared" si="12"/>
        <v>14.497530911877547</v>
      </c>
      <c r="G99" s="864">
        <f t="shared" si="12"/>
        <v>14.975696778640465</v>
      </c>
      <c r="H99" s="864">
        <f t="shared" si="12"/>
        <v>15.062609599122187</v>
      </c>
      <c r="I99" s="864">
        <f t="shared" si="12"/>
        <v>16.030243902139606</v>
      </c>
      <c r="J99" s="864">
        <f t="shared" si="12"/>
        <v>16.273769698587003</v>
      </c>
      <c r="K99" s="864">
        <f t="shared" si="12"/>
        <v>18.35929182428298</v>
      </c>
      <c r="L99" s="864">
        <f t="shared" si="12"/>
        <v>19.514937240082141</v>
      </c>
      <c r="M99" s="865">
        <f t="shared" si="13"/>
        <v>19.674422896503639</v>
      </c>
      <c r="N99" s="799"/>
      <c r="O99" s="855"/>
      <c r="P99" s="870" t="s">
        <v>175</v>
      </c>
      <c r="Q99" s="867">
        <f t="shared" si="14"/>
        <v>15.82918894089404</v>
      </c>
      <c r="S99"/>
      <c r="T99"/>
      <c r="U99"/>
      <c r="V99"/>
      <c r="W99"/>
    </row>
    <row r="100" spans="1:23" ht="13.5" thickBot="1">
      <c r="A100" s="868" t="s">
        <v>176</v>
      </c>
      <c r="B100" s="863">
        <f t="shared" si="15"/>
        <v>13.947436811398621</v>
      </c>
      <c r="C100" s="864">
        <f t="shared" si="15"/>
        <v>14.018815211068851</v>
      </c>
      <c r="D100" s="864">
        <f t="shared" si="16"/>
        <v>13.716961287227175</v>
      </c>
      <c r="E100" s="864">
        <f t="shared" si="12"/>
        <v>14.368551822812202</v>
      </c>
      <c r="F100" s="864">
        <f t="shared" si="12"/>
        <v>14.52398189549651</v>
      </c>
      <c r="G100" s="864">
        <f t="shared" si="12"/>
        <v>14.962581469962171</v>
      </c>
      <c r="H100" s="864">
        <f t="shared" si="12"/>
        <v>15.035995098433776</v>
      </c>
      <c r="I100" s="864">
        <f t="shared" si="12"/>
        <v>16.01233258041843</v>
      </c>
      <c r="J100" s="864">
        <f t="shared" si="12"/>
        <v>16.254787706767701</v>
      </c>
      <c r="K100" s="864">
        <f t="shared" si="12"/>
        <v>18.415846687398979</v>
      </c>
      <c r="L100" s="864">
        <f t="shared" si="12"/>
        <v>19.396302116657328</v>
      </c>
      <c r="M100" s="865">
        <f t="shared" si="13"/>
        <v>19.299645076937054</v>
      </c>
      <c r="N100" s="799"/>
      <c r="O100" s="855"/>
      <c r="P100" s="870" t="s">
        <v>176</v>
      </c>
      <c r="Q100" s="867">
        <f t="shared" si="14"/>
        <v>15.511806903834625</v>
      </c>
      <c r="S100"/>
      <c r="T100"/>
      <c r="U100"/>
      <c r="V100"/>
      <c r="W100"/>
    </row>
    <row r="101" spans="1:23" ht="13.5" thickBot="1">
      <c r="A101" s="868" t="s">
        <v>177</v>
      </c>
      <c r="B101" s="863">
        <f t="shared" si="15"/>
        <v>0</v>
      </c>
      <c r="C101" s="864">
        <f t="shared" si="15"/>
        <v>0</v>
      </c>
      <c r="D101" s="864">
        <f t="shared" si="16"/>
        <v>0</v>
      </c>
      <c r="E101" s="864">
        <f t="shared" si="12"/>
        <v>0</v>
      </c>
      <c r="F101" s="864">
        <f t="shared" si="12"/>
        <v>0</v>
      </c>
      <c r="G101" s="864">
        <f t="shared" si="12"/>
        <v>0</v>
      </c>
      <c r="H101" s="864">
        <f t="shared" si="12"/>
        <v>0</v>
      </c>
      <c r="I101" s="864">
        <f t="shared" si="12"/>
        <v>0</v>
      </c>
      <c r="J101" s="864">
        <f t="shared" si="12"/>
        <v>0</v>
      </c>
      <c r="K101" s="864">
        <f t="shared" si="12"/>
        <v>0</v>
      </c>
      <c r="L101" s="864">
        <f t="shared" si="12"/>
        <v>0</v>
      </c>
      <c r="M101" s="865">
        <f t="shared" si="13"/>
        <v>0</v>
      </c>
      <c r="N101" s="799"/>
      <c r="O101" s="855"/>
      <c r="P101" s="870" t="s">
        <v>177</v>
      </c>
      <c r="Q101" s="867">
        <f t="shared" si="14"/>
        <v>17.284556188923684</v>
      </c>
      <c r="S101"/>
      <c r="T101"/>
      <c r="U101"/>
      <c r="V101"/>
      <c r="W101"/>
    </row>
    <row r="102" spans="1:23" ht="13.5" thickBot="1">
      <c r="A102" s="868" t="s">
        <v>71</v>
      </c>
      <c r="B102" s="863">
        <f t="shared" si="15"/>
        <v>10.573861346747224</v>
      </c>
      <c r="C102" s="864">
        <f t="shared" si="15"/>
        <v>10.800605759102861</v>
      </c>
      <c r="D102" s="864">
        <f t="shared" si="16"/>
        <v>11.213437194204115</v>
      </c>
      <c r="E102" s="864">
        <f t="shared" si="12"/>
        <v>11.495609084330527</v>
      </c>
      <c r="F102" s="864">
        <f t="shared" si="12"/>
        <v>11.746785478065423</v>
      </c>
      <c r="G102" s="864">
        <f t="shared" si="12"/>
        <v>12.14458485620589</v>
      </c>
      <c r="H102" s="864">
        <f t="shared" si="12"/>
        <v>12.075730895482954</v>
      </c>
      <c r="I102" s="864">
        <f t="shared" si="12"/>
        <v>12.294225376360785</v>
      </c>
      <c r="J102" s="864">
        <f t="shared" si="12"/>
        <v>12.626308189338188</v>
      </c>
      <c r="K102" s="864">
        <f t="shared" si="12"/>
        <v>13.960350114626635</v>
      </c>
      <c r="L102" s="864">
        <f t="shared" si="12"/>
        <v>15.379983189106927</v>
      </c>
      <c r="M102" s="865">
        <f t="shared" si="13"/>
        <v>15.545943516847712</v>
      </c>
      <c r="N102" s="799"/>
      <c r="O102" s="855"/>
      <c r="P102" s="870" t="s">
        <v>71</v>
      </c>
      <c r="Q102" s="867">
        <f t="shared" si="14"/>
        <v>12.678667713091802</v>
      </c>
      <c r="S102"/>
      <c r="T102"/>
      <c r="U102"/>
      <c r="V102"/>
      <c r="W102"/>
    </row>
    <row r="103" spans="1:23" ht="13.5" thickBot="1">
      <c r="A103" s="871" t="s">
        <v>178</v>
      </c>
      <c r="B103" s="863">
        <f t="shared" si="15"/>
        <v>13.343633502191944</v>
      </c>
      <c r="C103" s="864">
        <f t="shared" si="15"/>
        <v>13.538897670383442</v>
      </c>
      <c r="D103" s="864">
        <f t="shared" si="16"/>
        <v>13.442786751002609</v>
      </c>
      <c r="E103" s="864">
        <f t="shared" si="12"/>
        <v>13.886267899053902</v>
      </c>
      <c r="F103" s="864">
        <f t="shared" si="12"/>
        <v>13.960108183135445</v>
      </c>
      <c r="G103" s="864">
        <f t="shared" si="12"/>
        <v>14.345660630199042</v>
      </c>
      <c r="H103" s="864">
        <f t="shared" si="12"/>
        <v>14.441625813687248</v>
      </c>
      <c r="I103" s="864">
        <f t="shared" si="12"/>
        <v>15.046909802495032</v>
      </c>
      <c r="J103" s="864">
        <f t="shared" si="12"/>
        <v>15.38107326239334</v>
      </c>
      <c r="K103" s="864">
        <f t="shared" si="12"/>
        <v>17.413533489102406</v>
      </c>
      <c r="L103" s="864">
        <f t="shared" si="12"/>
        <v>18.512921370090407</v>
      </c>
      <c r="M103" s="865">
        <f t="shared" si="13"/>
        <v>18.560856745126859</v>
      </c>
      <c r="N103" s="799"/>
      <c r="O103" s="855"/>
      <c r="P103" s="872" t="s">
        <v>178</v>
      </c>
      <c r="Q103" s="867">
        <f t="shared" si="14"/>
        <v>15.161183898182118</v>
      </c>
      <c r="S103"/>
      <c r="T103"/>
      <c r="U103"/>
      <c r="V103"/>
      <c r="W103"/>
    </row>
    <row r="104" spans="1:23" ht="13">
      <c r="A104" s="799"/>
      <c r="B104" s="799"/>
      <c r="C104" s="799"/>
      <c r="D104" s="799"/>
      <c r="E104" s="799"/>
      <c r="F104" s="799"/>
      <c r="G104" s="799"/>
      <c r="H104" s="799"/>
      <c r="I104" s="799"/>
      <c r="J104" s="799"/>
      <c r="K104" s="799"/>
      <c r="L104" s="799"/>
      <c r="M104" s="799"/>
      <c r="N104" s="799"/>
      <c r="O104" s="799"/>
      <c r="P104" s="799"/>
      <c r="Q104" s="799"/>
      <c r="S104"/>
      <c r="T104"/>
      <c r="U104"/>
      <c r="V104"/>
      <c r="W104"/>
    </row>
    <row r="105" spans="1:23" ht="16" thickBot="1">
      <c r="A105" s="854">
        <v>2022</v>
      </c>
      <c r="B105" s="855"/>
      <c r="C105" s="855"/>
      <c r="D105" s="855"/>
      <c r="E105" s="855"/>
      <c r="F105" s="855"/>
      <c r="G105" s="855"/>
      <c r="H105" s="855"/>
      <c r="I105" s="855"/>
      <c r="J105" s="855"/>
      <c r="K105" s="855"/>
      <c r="L105" s="855"/>
      <c r="M105" s="856" t="s">
        <v>180</v>
      </c>
      <c r="N105" s="799"/>
      <c r="O105" s="855"/>
      <c r="P105" s="854">
        <v>2022</v>
      </c>
      <c r="Q105" s="855"/>
      <c r="S105"/>
      <c r="T105"/>
      <c r="U105"/>
      <c r="V105"/>
      <c r="W105"/>
    </row>
    <row r="106" spans="1:23" ht="13.5" thickBot="1">
      <c r="A106" s="857"/>
      <c r="B106" s="858" t="s">
        <v>161</v>
      </c>
      <c r="C106" s="858" t="s">
        <v>162</v>
      </c>
      <c r="D106" s="858" t="s">
        <v>163</v>
      </c>
      <c r="E106" s="858" t="s">
        <v>164</v>
      </c>
      <c r="F106" s="858" t="s">
        <v>165</v>
      </c>
      <c r="G106" s="858" t="s">
        <v>166</v>
      </c>
      <c r="H106" s="858" t="s">
        <v>167</v>
      </c>
      <c r="I106" s="858" t="s">
        <v>168</v>
      </c>
      <c r="J106" s="858" t="s">
        <v>169</v>
      </c>
      <c r="K106" s="858" t="s">
        <v>170</v>
      </c>
      <c r="L106" s="858" t="s">
        <v>171</v>
      </c>
      <c r="M106" s="859" t="s">
        <v>172</v>
      </c>
      <c r="N106" s="799"/>
      <c r="O106" s="855"/>
      <c r="P106" s="860"/>
      <c r="Q106" s="861" t="s">
        <v>173</v>
      </c>
      <c r="S106"/>
      <c r="T106"/>
      <c r="U106"/>
      <c r="V106"/>
      <c r="W106"/>
    </row>
    <row r="107" spans="1:23" ht="13.5" thickBot="1">
      <c r="A107" s="862" t="s">
        <v>174</v>
      </c>
      <c r="B107" s="863">
        <f>(B39/1000)/1.02</f>
        <v>18.220445478488372</v>
      </c>
      <c r="C107" s="864">
        <f>(C39/1000)/1.02</f>
        <v>18.687882968909957</v>
      </c>
      <c r="D107" s="864">
        <f>(D39/1000)/1.02</f>
        <v>19.896289376021414</v>
      </c>
      <c r="E107" s="864">
        <f t="shared" ref="E107:L113" si="17">E39/1000/1.02</f>
        <v>21.943286535050227</v>
      </c>
      <c r="F107" s="864">
        <f t="shared" si="17"/>
        <v>22.219222838376393</v>
      </c>
      <c r="G107" s="864">
        <f t="shared" si="17"/>
        <v>21.231632573200869</v>
      </c>
      <c r="H107" s="864">
        <f t="shared" si="17"/>
        <v>20.674638183345678</v>
      </c>
      <c r="I107" s="864">
        <f t="shared" si="17"/>
        <v>21.612313338073626</v>
      </c>
      <c r="J107" s="864">
        <f t="shared" si="17"/>
        <v>21.055693529161211</v>
      </c>
      <c r="K107" s="864">
        <f t="shared" si="17"/>
        <v>21.01348961921218</v>
      </c>
      <c r="L107" s="864">
        <f t="shared" si="17"/>
        <v>21.148872083248921</v>
      </c>
      <c r="M107" s="865">
        <f t="shared" ref="M107:M113" si="18">(M39/1000)/1.02</f>
        <v>20.62596886854822</v>
      </c>
      <c r="N107" s="799"/>
      <c r="O107" s="855"/>
      <c r="P107" s="866" t="s">
        <v>174</v>
      </c>
      <c r="Q107" s="867">
        <f t="shared" ref="Q107:Q113" si="19">(Q39/1000)/1.02</f>
        <v>20.732297154797592</v>
      </c>
      <c r="S107"/>
      <c r="T107"/>
      <c r="U107"/>
      <c r="V107"/>
      <c r="W107"/>
    </row>
    <row r="108" spans="1:23" ht="13.5" thickBot="1">
      <c r="A108" s="868" t="s">
        <v>179</v>
      </c>
      <c r="B108" s="863">
        <f t="shared" ref="B108:C113" si="20">(B40/1000)/1.02</f>
        <v>19.020773840459867</v>
      </c>
      <c r="C108" s="864">
        <f t="shared" si="20"/>
        <v>18.400119685858424</v>
      </c>
      <c r="D108" s="864">
        <f t="shared" ref="D108:D113" si="21">D40/1000/1.02</f>
        <v>20.375035983997495</v>
      </c>
      <c r="E108" s="864">
        <f t="shared" si="17"/>
        <v>21.62406314575983</v>
      </c>
      <c r="F108" s="864">
        <f t="shared" si="17"/>
        <v>22.387138213560561</v>
      </c>
      <c r="G108" s="864">
        <f t="shared" si="17"/>
        <v>20.555628994270251</v>
      </c>
      <c r="H108" s="864">
        <f t="shared" si="17"/>
        <v>21.070703527735876</v>
      </c>
      <c r="I108" s="864">
        <f t="shared" si="17"/>
        <v>20.959915939238737</v>
      </c>
      <c r="J108" s="864">
        <f t="shared" si="17"/>
        <v>20.168955448001995</v>
      </c>
      <c r="K108" s="864">
        <f t="shared" si="17"/>
        <v>21.298406103864142</v>
      </c>
      <c r="L108" s="864">
        <f t="shared" si="17"/>
        <v>21.10563744026414</v>
      </c>
      <c r="M108" s="865">
        <f t="shared" si="18"/>
        <v>20.031830204771168</v>
      </c>
      <c r="N108" s="799"/>
      <c r="O108" s="855"/>
      <c r="P108" s="869" t="s">
        <v>179</v>
      </c>
      <c r="Q108" s="867">
        <f t="shared" si="19"/>
        <v>20.717470874699291</v>
      </c>
      <c r="S108"/>
      <c r="T108"/>
      <c r="U108"/>
      <c r="V108"/>
      <c r="W108"/>
    </row>
    <row r="109" spans="1:23" ht="13.5" thickBot="1">
      <c r="A109" s="868" t="s">
        <v>175</v>
      </c>
      <c r="B109" s="863">
        <f t="shared" si="20"/>
        <v>19.618621469619828</v>
      </c>
      <c r="C109" s="864">
        <f t="shared" si="20"/>
        <v>19.74594250334313</v>
      </c>
      <c r="D109" s="864">
        <f t="shared" si="21"/>
        <v>20.902927287122221</v>
      </c>
      <c r="E109" s="864">
        <f t="shared" si="17"/>
        <v>22.986978222831024</v>
      </c>
      <c r="F109" s="864">
        <f t="shared" si="17"/>
        <v>23.115736659480987</v>
      </c>
      <c r="G109" s="864">
        <f t="shared" si="17"/>
        <v>21.770513453453347</v>
      </c>
      <c r="H109" s="864">
        <f t="shared" si="17"/>
        <v>21.296838286804238</v>
      </c>
      <c r="I109" s="864">
        <f t="shared" si="17"/>
        <v>22.618512261823149</v>
      </c>
      <c r="J109" s="864">
        <f t="shared" si="17"/>
        <v>21.989397408235916</v>
      </c>
      <c r="K109" s="864">
        <f t="shared" si="17"/>
        <v>22.008382859055853</v>
      </c>
      <c r="L109" s="864">
        <f t="shared" si="17"/>
        <v>22.199505929192632</v>
      </c>
      <c r="M109" s="865">
        <f t="shared" si="18"/>
        <v>21.886541947116712</v>
      </c>
      <c r="N109" s="799"/>
      <c r="O109" s="855"/>
      <c r="P109" s="870" t="s">
        <v>175</v>
      </c>
      <c r="Q109" s="867">
        <f t="shared" si="19"/>
        <v>21.696565146519635</v>
      </c>
      <c r="S109"/>
      <c r="T109"/>
      <c r="U109"/>
      <c r="V109"/>
      <c r="W109"/>
    </row>
    <row r="110" spans="1:23" ht="13.5" thickBot="1">
      <c r="A110" s="868" t="s">
        <v>176</v>
      </c>
      <c r="B110" s="863">
        <f t="shared" si="20"/>
        <v>19.499953629700652</v>
      </c>
      <c r="C110" s="864">
        <f t="shared" si="20"/>
        <v>19.644372748056277</v>
      </c>
      <c r="D110" s="864">
        <f t="shared" si="21"/>
        <v>20.766146450748721</v>
      </c>
      <c r="E110" s="864">
        <f t="shared" si="17"/>
        <v>22.905614222576652</v>
      </c>
      <c r="F110" s="864">
        <f t="shared" si="17"/>
        <v>23.011413217720307</v>
      </c>
      <c r="G110" s="864">
        <f t="shared" si="17"/>
        <v>21.563485053836903</v>
      </c>
      <c r="H110" s="864">
        <f t="shared" si="17"/>
        <v>21.167475654378066</v>
      </c>
      <c r="I110" s="864">
        <f t="shared" si="17"/>
        <v>22.60707245137305</v>
      </c>
      <c r="J110" s="864">
        <f t="shared" si="17"/>
        <v>21.818164855225664</v>
      </c>
      <c r="K110" s="864">
        <f t="shared" si="17"/>
        <v>21.839051738622896</v>
      </c>
      <c r="L110" s="864">
        <f t="shared" si="17"/>
        <v>22.114122877543597</v>
      </c>
      <c r="M110" s="865">
        <f t="shared" si="18"/>
        <v>21.720950281294389</v>
      </c>
      <c r="N110" s="799"/>
      <c r="O110" s="855"/>
      <c r="P110" s="870" t="s">
        <v>176</v>
      </c>
      <c r="Q110" s="867">
        <f t="shared" si="19"/>
        <v>21.579532932551359</v>
      </c>
      <c r="S110"/>
      <c r="T110"/>
      <c r="U110"/>
      <c r="V110"/>
      <c r="W110"/>
    </row>
    <row r="111" spans="1:23" ht="13.5" thickBot="1">
      <c r="A111" s="868" t="s">
        <v>177</v>
      </c>
      <c r="B111" s="863">
        <f t="shared" si="20"/>
        <v>20.053816519428281</v>
      </c>
      <c r="C111" s="864">
        <f t="shared" si="20"/>
        <v>20.156580270472077</v>
      </c>
      <c r="D111" s="864">
        <f t="shared" si="21"/>
        <v>20.489476396518508</v>
      </c>
      <c r="E111" s="864">
        <f t="shared" si="17"/>
        <v>23.119552913688842</v>
      </c>
      <c r="F111" s="864">
        <f t="shared" si="17"/>
        <v>22.016226812073143</v>
      </c>
      <c r="G111" s="864">
        <f t="shared" si="17"/>
        <v>21.77040772290048</v>
      </c>
      <c r="H111" s="864">
        <f t="shared" si="17"/>
        <v>21.097048389535761</v>
      </c>
      <c r="I111" s="864">
        <f t="shared" si="17"/>
        <v>22.889424341012052</v>
      </c>
      <c r="J111" s="864">
        <f t="shared" si="17"/>
        <v>21.807667755991289</v>
      </c>
      <c r="K111" s="864">
        <f t="shared" si="17"/>
        <v>22.462136346277937</v>
      </c>
      <c r="L111" s="864">
        <f t="shared" si="17"/>
        <v>22.841432044338081</v>
      </c>
      <c r="M111" s="865">
        <f t="shared" si="18"/>
        <v>22.450215224771853</v>
      </c>
      <c r="N111" s="799"/>
      <c r="O111" s="855"/>
      <c r="P111" s="870" t="s">
        <v>177</v>
      </c>
      <c r="Q111" s="867">
        <f t="shared" si="19"/>
        <v>21.898345491570858</v>
      </c>
      <c r="S111"/>
      <c r="T111"/>
      <c r="U111"/>
      <c r="V111"/>
      <c r="W111"/>
    </row>
    <row r="112" spans="1:23" ht="13.5" thickBot="1">
      <c r="A112" s="868" t="s">
        <v>71</v>
      </c>
      <c r="B112" s="863">
        <f t="shared" si="20"/>
        <v>15.772317282398468</v>
      </c>
      <c r="C112" s="864">
        <f t="shared" si="20"/>
        <v>16.670598759872004</v>
      </c>
      <c r="D112" s="864">
        <f t="shared" si="21"/>
        <v>18.112028109181377</v>
      </c>
      <c r="E112" s="864">
        <f t="shared" si="17"/>
        <v>20.215479602213403</v>
      </c>
      <c r="F112" s="864">
        <f t="shared" si="17"/>
        <v>20.544714466433664</v>
      </c>
      <c r="G112" s="864">
        <f t="shared" si="17"/>
        <v>19.786484334178724</v>
      </c>
      <c r="H112" s="864">
        <f t="shared" si="17"/>
        <v>19.296305231076069</v>
      </c>
      <c r="I112" s="864">
        <f t="shared" si="17"/>
        <v>19.752520562205383</v>
      </c>
      <c r="J112" s="864">
        <f t="shared" si="17"/>
        <v>19.272324148221209</v>
      </c>
      <c r="K112" s="864">
        <f t="shared" si="17"/>
        <v>19.281816537016297</v>
      </c>
      <c r="L112" s="864">
        <f t="shared" si="17"/>
        <v>19.130188581886486</v>
      </c>
      <c r="M112" s="865">
        <f t="shared" si="18"/>
        <v>18.114291394460729</v>
      </c>
      <c r="N112" s="799"/>
      <c r="O112" s="855"/>
      <c r="P112" s="870" t="s">
        <v>71</v>
      </c>
      <c r="Q112" s="867">
        <f t="shared" si="19"/>
        <v>18.867121756771375</v>
      </c>
      <c r="S112"/>
      <c r="T112"/>
      <c r="U112"/>
      <c r="V112"/>
      <c r="W112"/>
    </row>
    <row r="113" spans="1:23" ht="13.5" thickBot="1">
      <c r="A113" s="871" t="s">
        <v>178</v>
      </c>
      <c r="B113" s="863">
        <f t="shared" si="20"/>
        <v>18.773560028655151</v>
      </c>
      <c r="C113" s="864">
        <f t="shared" si="20"/>
        <v>19.065664069686452</v>
      </c>
      <c r="D113" s="864">
        <f t="shared" si="21"/>
        <v>20.082437183011848</v>
      </c>
      <c r="E113" s="864">
        <f t="shared" si="17"/>
        <v>22.078669431714665</v>
      </c>
      <c r="F113" s="864">
        <f t="shared" si="17"/>
        <v>22.383140503911456</v>
      </c>
      <c r="G113" s="864">
        <f t="shared" si="17"/>
        <v>21.85653533148772</v>
      </c>
      <c r="H113" s="864">
        <f t="shared" si="17"/>
        <v>21.468406482157512</v>
      </c>
      <c r="I113" s="864">
        <f t="shared" si="17"/>
        <v>22.261859766427708</v>
      </c>
      <c r="J113" s="864">
        <f t="shared" si="17"/>
        <v>22.124185262098443</v>
      </c>
      <c r="K113" s="864">
        <f t="shared" si="17"/>
        <v>22.037245609142218</v>
      </c>
      <c r="L113" s="864">
        <f t="shared" si="17"/>
        <v>22.136354196756198</v>
      </c>
      <c r="M113" s="865">
        <f t="shared" si="18"/>
        <v>22.021844098213204</v>
      </c>
      <c r="N113" s="799"/>
      <c r="O113" s="855"/>
      <c r="P113" s="872" t="s">
        <v>178</v>
      </c>
      <c r="Q113" s="867">
        <f t="shared" si="19"/>
        <v>21.406064266444936</v>
      </c>
      <c r="S113"/>
      <c r="T113"/>
      <c r="U113"/>
      <c r="V113"/>
      <c r="W113"/>
    </row>
    <row r="114" spans="1:23" ht="13">
      <c r="A114" s="799"/>
      <c r="B114" s="799"/>
      <c r="C114" s="799"/>
      <c r="D114" s="799"/>
      <c r="E114" s="799"/>
      <c r="F114" s="799"/>
      <c r="G114" s="799"/>
      <c r="H114" s="799"/>
      <c r="I114" s="799"/>
      <c r="J114" s="799"/>
      <c r="K114" s="799"/>
      <c r="L114" s="799"/>
      <c r="M114" s="799"/>
      <c r="N114" s="799"/>
      <c r="O114" s="799"/>
      <c r="P114" s="799"/>
      <c r="Q114" s="799"/>
      <c r="S114"/>
      <c r="T114"/>
      <c r="U114"/>
      <c r="V114"/>
      <c r="W114"/>
    </row>
    <row r="115" spans="1:23" ht="16" thickBot="1">
      <c r="A115" s="854">
        <v>2023</v>
      </c>
      <c r="B115" s="855"/>
      <c r="C115" s="855"/>
      <c r="D115" s="855"/>
      <c r="E115" s="855"/>
      <c r="F115" s="855"/>
      <c r="G115" s="855"/>
      <c r="H115" s="855"/>
      <c r="I115" s="855"/>
      <c r="J115" s="855"/>
      <c r="K115" s="855"/>
      <c r="L115" s="855"/>
      <c r="M115" s="856" t="s">
        <v>180</v>
      </c>
      <c r="N115" s="799"/>
      <c r="O115" s="855"/>
      <c r="P115" s="854">
        <v>2023</v>
      </c>
      <c r="Q115" s="855"/>
      <c r="S115"/>
      <c r="T115"/>
      <c r="U115"/>
      <c r="V115"/>
      <c r="W115"/>
    </row>
    <row r="116" spans="1:23" ht="13.5" thickBot="1">
      <c r="A116" s="857"/>
      <c r="B116" s="858" t="s">
        <v>161</v>
      </c>
      <c r="C116" s="858" t="s">
        <v>162</v>
      </c>
      <c r="D116" s="858" t="s">
        <v>163</v>
      </c>
      <c r="E116" s="858" t="s">
        <v>164</v>
      </c>
      <c r="F116" s="858" t="s">
        <v>165</v>
      </c>
      <c r="G116" s="858" t="s">
        <v>166</v>
      </c>
      <c r="H116" s="858" t="s">
        <v>167</v>
      </c>
      <c r="I116" s="858" t="s">
        <v>168</v>
      </c>
      <c r="J116" s="858" t="s">
        <v>169</v>
      </c>
      <c r="K116" s="858" t="s">
        <v>170</v>
      </c>
      <c r="L116" s="858" t="s">
        <v>171</v>
      </c>
      <c r="M116" s="859" t="s">
        <v>172</v>
      </c>
      <c r="N116" s="799"/>
      <c r="O116" s="855"/>
      <c r="P116" s="860"/>
      <c r="Q116" s="861" t="s">
        <v>173</v>
      </c>
      <c r="S116"/>
      <c r="T116"/>
      <c r="U116"/>
      <c r="V116"/>
      <c r="W116"/>
    </row>
    <row r="117" spans="1:23" ht="13.5" thickBot="1">
      <c r="A117" s="862" t="s">
        <v>174</v>
      </c>
      <c r="B117" s="863">
        <f>(B49/1000)/1.02</f>
        <v>20.699240880469233</v>
      </c>
      <c r="C117" s="864">
        <f>(C49/1000)/1.02</f>
        <v>20.71864964374755</v>
      </c>
      <c r="D117" s="864">
        <f>(D49/1000)/1.02</f>
        <v>20.971773871522764</v>
      </c>
      <c r="E117" s="864">
        <f t="shared" ref="E117:L123" si="22">E49/1000/1.02</f>
        <v>20.712654805870375</v>
      </c>
      <c r="F117" s="864">
        <f t="shared" si="22"/>
        <v>20.513261352612115</v>
      </c>
      <c r="G117" s="864">
        <f t="shared" si="22"/>
        <v>19.943197645916445</v>
      </c>
      <c r="H117" s="864">
        <f t="shared" si="22"/>
        <v>18.735268228132835</v>
      </c>
      <c r="I117" s="864">
        <f t="shared" si="22"/>
        <v>19.100481397324817</v>
      </c>
      <c r="J117" s="864">
        <f t="shared" si="22"/>
        <v>18.948096193791866</v>
      </c>
      <c r="K117" s="864">
        <f t="shared" si="22"/>
        <v>19.201937945515063</v>
      </c>
      <c r="L117" s="864">
        <f t="shared" si="22"/>
        <v>18.773485145713106</v>
      </c>
      <c r="M117" s="865">
        <f t="shared" ref="M117:M123" si="23">(M49/1000)/1.02</f>
        <v>18.523162407131373</v>
      </c>
      <c r="N117" s="799"/>
      <c r="O117" s="855"/>
      <c r="P117" s="866" t="s">
        <v>174</v>
      </c>
      <c r="Q117" s="867">
        <f t="shared" ref="Q117:Q123" si="24">(Q49/1000)/1.02</f>
        <v>19.797598704745603</v>
      </c>
      <c r="S117"/>
      <c r="T117"/>
      <c r="U117"/>
      <c r="V117"/>
      <c r="W117"/>
    </row>
    <row r="118" spans="1:23" ht="13.5" thickBot="1">
      <c r="A118" s="868" t="s">
        <v>179</v>
      </c>
      <c r="B118" s="863">
        <f t="shared" ref="B118:C123" si="25">(B50/1000)/1.02</f>
        <v>21.259631343497247</v>
      </c>
      <c r="C118" s="864">
        <f t="shared" si="25"/>
        <v>20.084170919375026</v>
      </c>
      <c r="D118" s="864">
        <f t="shared" ref="D118:D123" si="26">D50/1000/1.02</f>
        <v>20.643866079091563</v>
      </c>
      <c r="E118" s="864">
        <f t="shared" si="22"/>
        <v>20.562748088795054</v>
      </c>
      <c r="F118" s="864">
        <f t="shared" si="22"/>
        <v>20.077364993703906</v>
      </c>
      <c r="G118" s="864">
        <f t="shared" si="22"/>
        <v>19.598627911613455</v>
      </c>
      <c r="H118" s="864">
        <f t="shared" si="22"/>
        <v>17.639319149599416</v>
      </c>
      <c r="I118" s="864">
        <f t="shared" si="22"/>
        <v>19.016711471343974</v>
      </c>
      <c r="J118" s="864">
        <f t="shared" si="22"/>
        <v>18.26673918974998</v>
      </c>
      <c r="K118" s="864">
        <f t="shared" si="22"/>
        <v>19.209156141052119</v>
      </c>
      <c r="L118" s="864">
        <f t="shared" si="22"/>
        <v>17.192412572221457</v>
      </c>
      <c r="M118" s="865">
        <f t="shared" si="23"/>
        <v>18.799383918334954</v>
      </c>
      <c r="N118" s="799"/>
      <c r="O118" s="855"/>
      <c r="P118" s="869" t="s">
        <v>179</v>
      </c>
      <c r="Q118" s="867">
        <f t="shared" si="24"/>
        <v>19.611566837730216</v>
      </c>
      <c r="S118"/>
      <c r="T118"/>
      <c r="U118"/>
      <c r="V118"/>
      <c r="W118"/>
    </row>
    <row r="119" spans="1:23" ht="13.5" thickBot="1">
      <c r="A119" s="868" t="s">
        <v>175</v>
      </c>
      <c r="B119" s="863">
        <f t="shared" si="25"/>
        <v>21.827918462606373</v>
      </c>
      <c r="C119" s="864">
        <f t="shared" si="25"/>
        <v>21.874714986666966</v>
      </c>
      <c r="D119" s="864">
        <f t="shared" si="26"/>
        <v>21.997821243143854</v>
      </c>
      <c r="E119" s="864">
        <f t="shared" si="22"/>
        <v>21.801208605886796</v>
      </c>
      <c r="F119" s="864">
        <f t="shared" si="22"/>
        <v>21.267661712164212</v>
      </c>
      <c r="G119" s="864">
        <f t="shared" si="22"/>
        <v>20.65214643311165</v>
      </c>
      <c r="H119" s="864">
        <f t="shared" si="22"/>
        <v>19.582888898470426</v>
      </c>
      <c r="I119" s="864">
        <f t="shared" si="22"/>
        <v>20.194876846245165</v>
      </c>
      <c r="J119" s="864">
        <f t="shared" si="22"/>
        <v>19.967244924395988</v>
      </c>
      <c r="K119" s="864">
        <f t="shared" si="22"/>
        <v>20.601954069112345</v>
      </c>
      <c r="L119" s="864">
        <f t="shared" si="22"/>
        <v>20.296934380393601</v>
      </c>
      <c r="M119" s="865">
        <f t="shared" si="23"/>
        <v>20.233104830747067</v>
      </c>
      <c r="N119" s="799"/>
      <c r="O119" s="855"/>
      <c r="P119" s="870" t="s">
        <v>175</v>
      </c>
      <c r="Q119" s="867">
        <f t="shared" si="24"/>
        <v>20.930982467315584</v>
      </c>
      <c r="S119"/>
      <c r="T119"/>
      <c r="U119"/>
      <c r="V119"/>
      <c r="W119"/>
    </row>
    <row r="120" spans="1:23" ht="13.5" thickBot="1">
      <c r="A120" s="868" t="s">
        <v>176</v>
      </c>
      <c r="B120" s="863">
        <f t="shared" si="25"/>
        <v>21.640988904917524</v>
      </c>
      <c r="C120" s="864">
        <f t="shared" si="25"/>
        <v>21.529536156147028</v>
      </c>
      <c r="D120" s="864">
        <f t="shared" si="26"/>
        <v>21.777843385177491</v>
      </c>
      <c r="E120" s="864">
        <f t="shared" si="22"/>
        <v>21.513125984827685</v>
      </c>
      <c r="F120" s="864">
        <f t="shared" si="22"/>
        <v>21.195150612849297</v>
      </c>
      <c r="G120" s="864">
        <f t="shared" si="22"/>
        <v>20.44408453428947</v>
      </c>
      <c r="H120" s="864">
        <f t="shared" si="22"/>
        <v>19.046250503977546</v>
      </c>
      <c r="I120" s="864">
        <f t="shared" si="22"/>
        <v>19.9265565625793</v>
      </c>
      <c r="J120" s="864">
        <f t="shared" si="22"/>
        <v>19.640722273697452</v>
      </c>
      <c r="K120" s="864">
        <f t="shared" si="22"/>
        <v>20.306136461645885</v>
      </c>
      <c r="L120" s="864">
        <f t="shared" si="22"/>
        <v>20.021022885212709</v>
      </c>
      <c r="M120" s="865">
        <f t="shared" si="23"/>
        <v>19.880338634509531</v>
      </c>
      <c r="N120" s="799"/>
      <c r="O120" s="855"/>
      <c r="P120" s="870" t="s">
        <v>176</v>
      </c>
      <c r="Q120" s="867">
        <f t="shared" si="24"/>
        <v>20.696065002361429</v>
      </c>
      <c r="S120"/>
      <c r="T120"/>
      <c r="U120"/>
      <c r="V120"/>
      <c r="W120"/>
    </row>
    <row r="121" spans="1:23" ht="13.5" thickBot="1">
      <c r="A121" s="868" t="s">
        <v>177</v>
      </c>
      <c r="B121" s="863">
        <f t="shared" si="25"/>
        <v>22.141677157858442</v>
      </c>
      <c r="C121" s="864">
        <f t="shared" si="25"/>
        <v>21.664043814779916</v>
      </c>
      <c r="D121" s="864">
        <f t="shared" si="26"/>
        <v>22.520871863992515</v>
      </c>
      <c r="E121" s="864">
        <f t="shared" si="22"/>
        <v>21.80635230361397</v>
      </c>
      <c r="F121" s="864">
        <f t="shared" si="22"/>
        <v>21.42347730149628</v>
      </c>
      <c r="G121" s="864">
        <f t="shared" si="22"/>
        <v>20.314587162827817</v>
      </c>
      <c r="H121" s="864">
        <f t="shared" si="22"/>
        <v>19.803560691951802</v>
      </c>
      <c r="I121" s="864">
        <f t="shared" si="22"/>
        <v>20.004970749772305</v>
      </c>
      <c r="J121" s="864">
        <f t="shared" si="22"/>
        <v>20.156499788472967</v>
      </c>
      <c r="K121" s="864">
        <f t="shared" si="22"/>
        <v>19.86517450323041</v>
      </c>
      <c r="L121" s="864">
        <f t="shared" si="22"/>
        <v>20.23038118380342</v>
      </c>
      <c r="M121" s="865">
        <f t="shared" si="23"/>
        <v>20.54412742682856</v>
      </c>
      <c r="N121" s="799"/>
      <c r="O121" s="855"/>
      <c r="P121" s="870" t="s">
        <v>177</v>
      </c>
      <c r="Q121" s="867">
        <f t="shared" si="24"/>
        <v>20.816257146879217</v>
      </c>
      <c r="S121"/>
      <c r="T121"/>
      <c r="U121"/>
      <c r="V121"/>
      <c r="W121"/>
    </row>
    <row r="122" spans="1:23" ht="13.5" thickBot="1">
      <c r="A122" s="868" t="s">
        <v>71</v>
      </c>
      <c r="B122" s="863">
        <f t="shared" si="25"/>
        <v>18.003180773185836</v>
      </c>
      <c r="C122" s="864">
        <f t="shared" si="25"/>
        <v>18.06283683012882</v>
      </c>
      <c r="D122" s="864">
        <f t="shared" si="26"/>
        <v>18.379556824448308</v>
      </c>
      <c r="E122" s="864">
        <f t="shared" si="22"/>
        <v>18.297199734249467</v>
      </c>
      <c r="F122" s="864">
        <f t="shared" si="22"/>
        <v>17.995771178569196</v>
      </c>
      <c r="G122" s="864">
        <f t="shared" si="22"/>
        <v>17.486192066534066</v>
      </c>
      <c r="H122" s="864">
        <f t="shared" si="22"/>
        <v>16.571410043802803</v>
      </c>
      <c r="I122" s="864">
        <f t="shared" si="22"/>
        <v>16.671128364837887</v>
      </c>
      <c r="J122" s="864">
        <f t="shared" si="22"/>
        <v>16.75505018032311</v>
      </c>
      <c r="K122" s="864">
        <f t="shared" si="22"/>
        <v>16.740516937226673</v>
      </c>
      <c r="L122" s="864">
        <f t="shared" si="22"/>
        <v>16.000174718017661</v>
      </c>
      <c r="M122" s="865">
        <f t="shared" si="23"/>
        <v>15.546246185854812</v>
      </c>
      <c r="N122" s="799"/>
      <c r="O122" s="855"/>
      <c r="P122" s="870" t="s">
        <v>71</v>
      </c>
      <c r="Q122" s="867">
        <f t="shared" si="24"/>
        <v>17.196734618720907</v>
      </c>
      <c r="S122"/>
      <c r="T122"/>
      <c r="U122"/>
      <c r="V122"/>
      <c r="W122"/>
    </row>
    <row r="123" spans="1:23" ht="13.5" thickBot="1">
      <c r="A123" s="871" t="s">
        <v>178</v>
      </c>
      <c r="B123" s="863">
        <f t="shared" si="25"/>
        <v>22.130556389674268</v>
      </c>
      <c r="C123" s="864">
        <f t="shared" si="25"/>
        <v>22.096222262014923</v>
      </c>
      <c r="D123" s="864">
        <f t="shared" si="26"/>
        <v>22.236007829800574</v>
      </c>
      <c r="E123" s="864">
        <f t="shared" si="22"/>
        <v>22.076588850061835</v>
      </c>
      <c r="F123" s="864">
        <f t="shared" si="22"/>
        <v>21.896601362147898</v>
      </c>
      <c r="G123" s="864">
        <f t="shared" si="22"/>
        <v>21.324287121651491</v>
      </c>
      <c r="H123" s="864">
        <f t="shared" si="22"/>
        <v>20.148530895509992</v>
      </c>
      <c r="I123" s="864">
        <f t="shared" si="22"/>
        <v>20.443543263988666</v>
      </c>
      <c r="J123" s="864">
        <f t="shared" si="22"/>
        <v>20.494424514683249</v>
      </c>
      <c r="K123" s="864">
        <f t="shared" si="22"/>
        <v>20.706248387670254</v>
      </c>
      <c r="L123" s="864">
        <f t="shared" si="22"/>
        <v>20.61815586447625</v>
      </c>
      <c r="M123" s="865">
        <f t="shared" si="23"/>
        <v>20.337731778704814</v>
      </c>
      <c r="N123" s="799"/>
      <c r="O123" s="855"/>
      <c r="P123" s="872" t="s">
        <v>178</v>
      </c>
      <c r="Q123" s="867">
        <f t="shared" si="24"/>
        <v>21.272614231159199</v>
      </c>
      <c r="S123"/>
      <c r="T123"/>
      <c r="U123"/>
      <c r="V123"/>
      <c r="W123"/>
    </row>
    <row r="124" spans="1:23" ht="13">
      <c r="A124" s="799"/>
      <c r="B124" s="799"/>
      <c r="C124" s="799"/>
      <c r="D124" s="799"/>
      <c r="E124" s="799"/>
      <c r="F124" s="799"/>
      <c r="G124" s="799"/>
      <c r="H124" s="799"/>
      <c r="I124" s="799"/>
      <c r="J124" s="799"/>
      <c r="K124" s="799"/>
      <c r="L124" s="799"/>
      <c r="M124" s="799"/>
      <c r="N124" s="799"/>
      <c r="O124" s="799"/>
      <c r="P124" s="799"/>
      <c r="Q124" s="799"/>
      <c r="S124"/>
      <c r="T124"/>
      <c r="U124"/>
      <c r="V124"/>
      <c r="W124"/>
    </row>
    <row r="125" spans="1:23" ht="16" thickBot="1">
      <c r="A125" s="854">
        <v>2024</v>
      </c>
      <c r="B125" s="855"/>
      <c r="C125" s="855"/>
      <c r="D125" s="855"/>
      <c r="E125" s="855"/>
      <c r="F125" s="855"/>
      <c r="G125" s="855"/>
      <c r="H125" s="855"/>
      <c r="I125" s="855"/>
      <c r="J125" s="855"/>
      <c r="K125" s="855"/>
      <c r="L125" s="855"/>
      <c r="M125" s="856" t="s">
        <v>180</v>
      </c>
      <c r="N125" s="799"/>
      <c r="O125" s="855"/>
      <c r="P125" s="854">
        <v>2024</v>
      </c>
      <c r="Q125" s="855"/>
      <c r="S125"/>
      <c r="T125"/>
      <c r="U125"/>
      <c r="V125"/>
      <c r="W125"/>
    </row>
    <row r="126" spans="1:23" ht="13.5" thickBot="1">
      <c r="A126" s="857"/>
      <c r="B126" s="858" t="s">
        <v>161</v>
      </c>
      <c r="C126" s="858" t="s">
        <v>162</v>
      </c>
      <c r="D126" s="858" t="s">
        <v>163</v>
      </c>
      <c r="E126" s="858" t="s">
        <v>164</v>
      </c>
      <c r="F126" s="858" t="s">
        <v>165</v>
      </c>
      <c r="G126" s="858" t="s">
        <v>166</v>
      </c>
      <c r="H126" s="858" t="s">
        <v>167</v>
      </c>
      <c r="I126" s="858" t="s">
        <v>168</v>
      </c>
      <c r="J126" s="858" t="s">
        <v>169</v>
      </c>
      <c r="K126" s="858" t="s">
        <v>170</v>
      </c>
      <c r="L126" s="858" t="s">
        <v>171</v>
      </c>
      <c r="M126" s="859" t="s">
        <v>172</v>
      </c>
      <c r="N126" s="799"/>
      <c r="O126" s="855"/>
      <c r="P126" s="860"/>
      <c r="Q126" s="861" t="s">
        <v>173</v>
      </c>
      <c r="S126"/>
      <c r="T126"/>
      <c r="U126"/>
      <c r="V126"/>
      <c r="W126"/>
    </row>
    <row r="127" spans="1:23" ht="13.5" thickBot="1">
      <c r="A127" s="862" t="s">
        <v>174</v>
      </c>
      <c r="B127" s="863">
        <f>(B59/1000)/1.02</f>
        <v>18.961374949244547</v>
      </c>
      <c r="C127" s="864">
        <f>(C59/1000)/1.02</f>
        <v>18.944298671866033</v>
      </c>
      <c r="D127" s="864">
        <f>(D59/1000)/1.02</f>
        <v>19.14872761739786</v>
      </c>
      <c r="E127" s="864">
        <f t="shared" ref="E127:L133" si="27">E59/1000/1.02</f>
        <v>19.173948407643543</v>
      </c>
      <c r="F127" s="864">
        <f t="shared" si="27"/>
        <v>0</v>
      </c>
      <c r="G127" s="864">
        <f t="shared" si="27"/>
        <v>0</v>
      </c>
      <c r="H127" s="864">
        <f t="shared" si="27"/>
        <v>0</v>
      </c>
      <c r="I127" s="864">
        <f t="shared" si="27"/>
        <v>0</v>
      </c>
      <c r="J127" s="864">
        <f t="shared" si="27"/>
        <v>0</v>
      </c>
      <c r="K127" s="864">
        <f t="shared" si="27"/>
        <v>0</v>
      </c>
      <c r="L127" s="864">
        <f t="shared" si="27"/>
        <v>0</v>
      </c>
      <c r="M127" s="865">
        <f t="shared" ref="M127:M133" si="28">(M59/1000)/1.02</f>
        <v>0</v>
      </c>
      <c r="N127" s="799"/>
      <c r="O127" s="855"/>
      <c r="P127" s="866" t="s">
        <v>174</v>
      </c>
      <c r="Q127" s="867">
        <f t="shared" ref="Q127:Q133" si="29">(Q59/1000)/1.02</f>
        <v>0</v>
      </c>
      <c r="S127"/>
      <c r="T127"/>
      <c r="U127"/>
      <c r="V127"/>
      <c r="W127"/>
    </row>
    <row r="128" spans="1:23" ht="13.5" thickBot="1">
      <c r="A128" s="868" t="s">
        <v>179</v>
      </c>
      <c r="B128" s="863">
        <f t="shared" ref="B128:C133" si="30">(B60/1000)/1.02</f>
        <v>18.720553873435676</v>
      </c>
      <c r="C128" s="864">
        <f t="shared" si="30"/>
        <v>19.021579660520931</v>
      </c>
      <c r="D128" s="864">
        <f t="shared" ref="D128:D133" si="31">D60/1000/1.02</f>
        <v>18.823749656165777</v>
      </c>
      <c r="E128" s="864">
        <f t="shared" si="27"/>
        <v>18.511775306489707</v>
      </c>
      <c r="F128" s="864">
        <f t="shared" si="27"/>
        <v>0</v>
      </c>
      <c r="G128" s="864">
        <f t="shared" si="27"/>
        <v>0</v>
      </c>
      <c r="H128" s="864">
        <f t="shared" si="27"/>
        <v>0</v>
      </c>
      <c r="I128" s="864">
        <f t="shared" si="27"/>
        <v>0</v>
      </c>
      <c r="J128" s="864">
        <f t="shared" si="27"/>
        <v>0</v>
      </c>
      <c r="K128" s="864">
        <f t="shared" si="27"/>
        <v>0</v>
      </c>
      <c r="L128" s="864">
        <f t="shared" si="27"/>
        <v>0</v>
      </c>
      <c r="M128" s="865">
        <f t="shared" si="28"/>
        <v>0</v>
      </c>
      <c r="N128" s="799"/>
      <c r="O128" s="855"/>
      <c r="P128" s="869" t="s">
        <v>179</v>
      </c>
      <c r="Q128" s="867">
        <f t="shared" si="29"/>
        <v>0</v>
      </c>
      <c r="S128"/>
      <c r="T128"/>
      <c r="U128"/>
      <c r="V128"/>
      <c r="W128"/>
    </row>
    <row r="129" spans="1:23" ht="13.5" thickBot="1">
      <c r="A129" s="868" t="s">
        <v>175</v>
      </c>
      <c r="B129" s="863">
        <f t="shared" si="30"/>
        <v>20.474860222545296</v>
      </c>
      <c r="C129" s="864">
        <f t="shared" si="30"/>
        <v>20.197648530741205</v>
      </c>
      <c r="D129" s="864">
        <f t="shared" si="31"/>
        <v>20.326489522160863</v>
      </c>
      <c r="E129" s="864">
        <f t="shared" si="27"/>
        <v>20.372034178690132</v>
      </c>
      <c r="F129" s="864">
        <f t="shared" si="27"/>
        <v>0</v>
      </c>
      <c r="G129" s="864">
        <f t="shared" si="27"/>
        <v>0</v>
      </c>
      <c r="H129" s="864">
        <f t="shared" si="27"/>
        <v>0</v>
      </c>
      <c r="I129" s="864">
        <f t="shared" si="27"/>
        <v>0</v>
      </c>
      <c r="J129" s="864">
        <f t="shared" si="27"/>
        <v>0</v>
      </c>
      <c r="K129" s="864">
        <f t="shared" si="27"/>
        <v>0</v>
      </c>
      <c r="L129" s="864">
        <f t="shared" si="27"/>
        <v>0</v>
      </c>
      <c r="M129" s="865">
        <f t="shared" si="28"/>
        <v>0</v>
      </c>
      <c r="N129" s="799"/>
      <c r="O129" s="855"/>
      <c r="P129" s="870" t="s">
        <v>175</v>
      </c>
      <c r="Q129" s="867">
        <f t="shared" si="29"/>
        <v>0</v>
      </c>
      <c r="S129"/>
      <c r="T129"/>
      <c r="U129"/>
      <c r="V129"/>
      <c r="W129"/>
    </row>
    <row r="130" spans="1:23" ht="13.5" thickBot="1">
      <c r="A130" s="868" t="s">
        <v>176</v>
      </c>
      <c r="B130" s="863">
        <f t="shared" si="30"/>
        <v>20.260576563524186</v>
      </c>
      <c r="C130" s="864">
        <f t="shared" si="30"/>
        <v>19.92135482058184</v>
      </c>
      <c r="D130" s="864">
        <f t="shared" si="31"/>
        <v>20.075106724335381</v>
      </c>
      <c r="E130" s="864">
        <f t="shared" si="27"/>
        <v>20.047987393485695</v>
      </c>
      <c r="F130" s="864">
        <f t="shared" si="27"/>
        <v>0</v>
      </c>
      <c r="G130" s="864">
        <f t="shared" si="27"/>
        <v>0</v>
      </c>
      <c r="H130" s="864">
        <f t="shared" si="27"/>
        <v>0</v>
      </c>
      <c r="I130" s="864">
        <f t="shared" si="27"/>
        <v>0</v>
      </c>
      <c r="J130" s="864">
        <f t="shared" si="27"/>
        <v>0</v>
      </c>
      <c r="K130" s="864">
        <f t="shared" si="27"/>
        <v>0</v>
      </c>
      <c r="L130" s="864">
        <f t="shared" si="27"/>
        <v>0</v>
      </c>
      <c r="M130" s="865">
        <f t="shared" si="28"/>
        <v>0</v>
      </c>
      <c r="N130" s="799"/>
      <c r="O130" s="855"/>
      <c r="P130" s="870" t="s">
        <v>176</v>
      </c>
      <c r="Q130" s="867">
        <f t="shared" si="29"/>
        <v>0</v>
      </c>
      <c r="S130"/>
      <c r="T130"/>
      <c r="U130"/>
      <c r="V130"/>
      <c r="W130"/>
    </row>
    <row r="131" spans="1:23" ht="13.5" thickBot="1">
      <c r="A131" s="868" t="s">
        <v>177</v>
      </c>
      <c r="B131" s="863">
        <f t="shared" si="30"/>
        <v>20.62543069033817</v>
      </c>
      <c r="C131" s="864">
        <f t="shared" si="30"/>
        <v>20.386904764765966</v>
      </c>
      <c r="D131" s="864">
        <f t="shared" si="31"/>
        <v>20.185482386582073</v>
      </c>
      <c r="E131" s="864">
        <f t="shared" si="27"/>
        <v>20.250166927399892</v>
      </c>
      <c r="F131" s="864">
        <f t="shared" si="27"/>
        <v>0</v>
      </c>
      <c r="G131" s="864">
        <f t="shared" si="27"/>
        <v>0</v>
      </c>
      <c r="H131" s="864">
        <f t="shared" si="27"/>
        <v>0</v>
      </c>
      <c r="I131" s="864">
        <f t="shared" si="27"/>
        <v>0</v>
      </c>
      <c r="J131" s="864">
        <f t="shared" si="27"/>
        <v>0</v>
      </c>
      <c r="K131" s="864">
        <f t="shared" si="27"/>
        <v>0</v>
      </c>
      <c r="L131" s="864">
        <f t="shared" si="27"/>
        <v>0</v>
      </c>
      <c r="M131" s="865">
        <f t="shared" si="28"/>
        <v>0</v>
      </c>
      <c r="N131" s="799"/>
      <c r="O131" s="855"/>
      <c r="P131" s="870" t="s">
        <v>177</v>
      </c>
      <c r="Q131" s="867">
        <f t="shared" si="29"/>
        <v>0</v>
      </c>
      <c r="S131"/>
      <c r="T131"/>
      <c r="U131"/>
      <c r="V131"/>
      <c r="W131"/>
    </row>
    <row r="132" spans="1:23" ht="13.5" thickBot="1">
      <c r="A132" s="868" t="s">
        <v>71</v>
      </c>
      <c r="B132" s="863">
        <f t="shared" si="30"/>
        <v>16.00608514270391</v>
      </c>
      <c r="C132" s="864">
        <f t="shared" si="30"/>
        <v>16.477109972209632</v>
      </c>
      <c r="D132" s="864">
        <f t="shared" si="31"/>
        <v>16.722506642228812</v>
      </c>
      <c r="E132" s="864">
        <f t="shared" si="27"/>
        <v>16.868443503606173</v>
      </c>
      <c r="F132" s="864">
        <f t="shared" si="27"/>
        <v>0</v>
      </c>
      <c r="G132" s="864">
        <f t="shared" si="27"/>
        <v>0</v>
      </c>
      <c r="H132" s="864">
        <f t="shared" si="27"/>
        <v>0</v>
      </c>
      <c r="I132" s="864">
        <f t="shared" si="27"/>
        <v>0</v>
      </c>
      <c r="J132" s="864">
        <f t="shared" si="27"/>
        <v>0</v>
      </c>
      <c r="K132" s="864">
        <f t="shared" si="27"/>
        <v>0</v>
      </c>
      <c r="L132" s="864">
        <f t="shared" si="27"/>
        <v>0</v>
      </c>
      <c r="M132" s="865">
        <f t="shared" si="28"/>
        <v>0</v>
      </c>
      <c r="N132" s="799"/>
      <c r="O132" s="855"/>
      <c r="P132" s="870" t="s">
        <v>71</v>
      </c>
      <c r="Q132" s="867">
        <f t="shared" si="29"/>
        <v>0</v>
      </c>
      <c r="S132"/>
      <c r="T132"/>
      <c r="U132"/>
      <c r="V132"/>
      <c r="W132"/>
    </row>
    <row r="133" spans="1:23" ht="13.5" thickBot="1">
      <c r="A133" s="871" t="s">
        <v>178</v>
      </c>
      <c r="B133" s="863">
        <f t="shared" si="30"/>
        <v>20.573855455302763</v>
      </c>
      <c r="C133" s="864">
        <f t="shared" si="30"/>
        <v>20.345376013504922</v>
      </c>
      <c r="D133" s="864">
        <f t="shared" si="31"/>
        <v>20.377403182170877</v>
      </c>
      <c r="E133" s="864">
        <f t="shared" si="27"/>
        <v>20.24133279818259</v>
      </c>
      <c r="F133" s="864">
        <f t="shared" si="27"/>
        <v>0</v>
      </c>
      <c r="G133" s="864">
        <f t="shared" si="27"/>
        <v>0</v>
      </c>
      <c r="H133" s="864">
        <f t="shared" si="27"/>
        <v>0</v>
      </c>
      <c r="I133" s="864">
        <f t="shared" si="27"/>
        <v>0</v>
      </c>
      <c r="J133" s="864">
        <f t="shared" si="27"/>
        <v>0</v>
      </c>
      <c r="K133" s="864">
        <f t="shared" si="27"/>
        <v>0</v>
      </c>
      <c r="L133" s="864">
        <f t="shared" si="27"/>
        <v>0</v>
      </c>
      <c r="M133" s="865">
        <f t="shared" si="28"/>
        <v>0</v>
      </c>
      <c r="N133" s="799"/>
      <c r="O133" s="855"/>
      <c r="P133" s="872" t="s">
        <v>178</v>
      </c>
      <c r="Q133" s="867">
        <f t="shared" si="29"/>
        <v>0</v>
      </c>
      <c r="S133"/>
      <c r="T133"/>
      <c r="U133"/>
      <c r="V133"/>
      <c r="W133"/>
    </row>
    <row r="134" spans="1:23" ht="13">
      <c r="A134" s="799"/>
      <c r="B134" s="799"/>
      <c r="C134" s="799"/>
      <c r="D134" s="799"/>
      <c r="E134" s="799"/>
      <c r="F134" s="799"/>
      <c r="G134" s="799"/>
      <c r="H134" s="799"/>
      <c r="I134" s="799"/>
      <c r="J134" s="799"/>
      <c r="K134" s="799"/>
      <c r="L134" s="799"/>
      <c r="M134" s="799"/>
      <c r="N134" s="799"/>
      <c r="O134" s="799"/>
      <c r="P134" s="799"/>
      <c r="Q134" s="799"/>
      <c r="S134"/>
      <c r="T134"/>
      <c r="U134"/>
      <c r="V134"/>
      <c r="W134"/>
    </row>
    <row r="135" spans="1:23" ht="13">
      <c r="A135" s="799"/>
      <c r="B135" s="799"/>
      <c r="C135" s="799"/>
      <c r="D135" s="799"/>
      <c r="E135" s="799"/>
      <c r="F135" s="799"/>
      <c r="G135" s="799"/>
      <c r="H135" s="799"/>
      <c r="I135" s="799"/>
      <c r="J135" s="799"/>
      <c r="K135" s="799"/>
      <c r="L135" s="799"/>
      <c r="M135" s="799"/>
      <c r="N135" s="799"/>
      <c r="O135" s="799"/>
      <c r="P135" s="799"/>
      <c r="Q135" s="799"/>
      <c r="S135"/>
      <c r="T135"/>
      <c r="U135"/>
      <c r="V135"/>
      <c r="W135"/>
    </row>
    <row r="136" spans="1:23" ht="13">
      <c r="A136" s="799"/>
      <c r="B136" s="799"/>
      <c r="C136" s="799"/>
      <c r="D136" s="799"/>
      <c r="E136" s="799"/>
      <c r="F136" s="799"/>
      <c r="G136" s="799"/>
      <c r="H136" s="799"/>
      <c r="I136" s="799"/>
      <c r="J136" s="799"/>
      <c r="K136" s="799"/>
      <c r="L136" s="799"/>
      <c r="M136" s="799"/>
      <c r="N136" s="799"/>
      <c r="O136" s="799"/>
      <c r="P136" s="799"/>
      <c r="Q136" s="799"/>
      <c r="S136"/>
      <c r="T136"/>
      <c r="U136"/>
      <c r="V136"/>
      <c r="W136"/>
    </row>
    <row r="137" spans="1:23" ht="13">
      <c r="A137" s="799"/>
      <c r="B137" s="799"/>
      <c r="C137" s="799"/>
      <c r="D137" s="799"/>
      <c r="E137" s="799"/>
      <c r="F137" s="799"/>
      <c r="G137" s="799"/>
      <c r="H137" s="799"/>
      <c r="I137" s="799"/>
      <c r="J137" s="799"/>
      <c r="K137" s="799"/>
      <c r="L137" s="799"/>
      <c r="M137" s="799"/>
      <c r="N137" s="799"/>
      <c r="O137" s="799"/>
      <c r="P137" s="799"/>
      <c r="Q137" s="799"/>
      <c r="S137"/>
      <c r="T137"/>
      <c r="U137"/>
      <c r="V137"/>
      <c r="W137"/>
    </row>
    <row r="138" spans="1:23" ht="23.5">
      <c r="A138" s="851" t="s">
        <v>480</v>
      </c>
      <c r="B138" s="801"/>
      <c r="C138" s="801"/>
      <c r="D138" s="801"/>
      <c r="E138" s="801"/>
      <c r="F138" s="799"/>
      <c r="G138" s="799"/>
      <c r="H138" s="799"/>
      <c r="I138" s="799"/>
      <c r="J138" s="799"/>
      <c r="K138" s="799"/>
      <c r="L138" s="799"/>
      <c r="M138" s="799"/>
      <c r="N138" s="799"/>
      <c r="O138" s="799"/>
      <c r="P138" s="799"/>
      <c r="Q138" s="799"/>
      <c r="S138"/>
      <c r="T138"/>
      <c r="U138"/>
      <c r="V138"/>
      <c r="W138"/>
    </row>
    <row r="139" spans="1:23" ht="15.5">
      <c r="A139" s="799"/>
      <c r="B139" s="799"/>
      <c r="C139" s="799"/>
      <c r="D139" s="799"/>
      <c r="E139" s="799"/>
      <c r="F139" s="873"/>
      <c r="G139" s="799"/>
      <c r="H139" s="799"/>
      <c r="I139" s="799"/>
      <c r="J139" s="799"/>
      <c r="K139" s="799"/>
      <c r="L139" s="799"/>
      <c r="M139" s="873"/>
      <c r="N139" s="799"/>
      <c r="O139" s="799"/>
      <c r="P139" s="799"/>
      <c r="Q139" s="874" t="s">
        <v>93</v>
      </c>
      <c r="S139"/>
      <c r="T139"/>
      <c r="U139"/>
      <c r="V139"/>
      <c r="W139"/>
    </row>
    <row r="140" spans="1:23" ht="13">
      <c r="A140" s="799"/>
      <c r="B140" s="799"/>
      <c r="C140" s="799"/>
      <c r="D140" s="799"/>
      <c r="E140" s="799"/>
      <c r="F140" s="799"/>
      <c r="G140" s="799"/>
      <c r="H140" s="799"/>
      <c r="I140" s="799"/>
      <c r="J140" s="799"/>
      <c r="K140" s="799"/>
      <c r="L140" s="799"/>
      <c r="M140" s="799"/>
      <c r="N140" s="799"/>
      <c r="O140" s="799"/>
      <c r="P140" s="799"/>
      <c r="Q140" s="799"/>
      <c r="S140"/>
      <c r="T140"/>
      <c r="U140"/>
    </row>
    <row r="141" spans="1:23" ht="16" thickBot="1">
      <c r="A141" s="875">
        <v>2019</v>
      </c>
      <c r="B141" s="876"/>
      <c r="C141" s="876" t="s">
        <v>181</v>
      </c>
      <c r="D141" s="876"/>
      <c r="E141" s="876"/>
      <c r="F141" s="876"/>
      <c r="G141" s="876"/>
      <c r="H141" s="876"/>
      <c r="I141" s="876"/>
      <c r="J141" s="876"/>
      <c r="K141" s="876"/>
      <c r="L141" s="876"/>
      <c r="M141" s="877" t="s">
        <v>93</v>
      </c>
      <c r="N141" s="876"/>
      <c r="O141" s="876"/>
      <c r="P141" s="875">
        <v>2019</v>
      </c>
      <c r="Q141" s="876"/>
      <c r="S141"/>
      <c r="T141"/>
      <c r="U141"/>
    </row>
    <row r="142" spans="1:23" ht="13.5" thickBot="1">
      <c r="A142" s="878"/>
      <c r="B142" s="879" t="s">
        <v>161</v>
      </c>
      <c r="C142" s="879" t="s">
        <v>162</v>
      </c>
      <c r="D142" s="879" t="s">
        <v>163</v>
      </c>
      <c r="E142" s="879" t="s">
        <v>164</v>
      </c>
      <c r="F142" s="879" t="s">
        <v>165</v>
      </c>
      <c r="G142" s="879" t="s">
        <v>166</v>
      </c>
      <c r="H142" s="879" t="s">
        <v>167</v>
      </c>
      <c r="I142" s="879" t="s">
        <v>168</v>
      </c>
      <c r="J142" s="879" t="s">
        <v>169</v>
      </c>
      <c r="K142" s="879" t="s">
        <v>170</v>
      </c>
      <c r="L142" s="879" t="s">
        <v>171</v>
      </c>
      <c r="M142" s="880" t="s">
        <v>172</v>
      </c>
      <c r="N142" s="876"/>
      <c r="O142" s="876"/>
      <c r="P142" s="878"/>
      <c r="Q142" s="880" t="s">
        <v>173</v>
      </c>
      <c r="S142"/>
      <c r="T142"/>
      <c r="U142"/>
    </row>
    <row r="143" spans="1:23" ht="13.5" thickBot="1">
      <c r="A143" s="881" t="s">
        <v>174</v>
      </c>
      <c r="B143" s="882">
        <f>B77*0.518</f>
        <v>6.6512236785150636</v>
      </c>
      <c r="C143" s="882">
        <f t="shared" ref="C143:M143" si="32">C77*0.518</f>
        <v>6.4415692231332429</v>
      </c>
      <c r="D143" s="882">
        <f t="shared" si="32"/>
        <v>6.451390186188064</v>
      </c>
      <c r="E143" s="882">
        <f t="shared" si="32"/>
        <v>6.3159437529405134</v>
      </c>
      <c r="F143" s="882">
        <f t="shared" si="32"/>
        <v>6.2696934876512316</v>
      </c>
      <c r="G143" s="882">
        <f t="shared" si="32"/>
        <v>6.0886232691403466</v>
      </c>
      <c r="H143" s="882">
        <f t="shared" si="32"/>
        <v>5.7341366685113497</v>
      </c>
      <c r="I143" s="882">
        <f t="shared" si="32"/>
        <v>5.9924644788695645</v>
      </c>
      <c r="J143" s="882">
        <f t="shared" si="32"/>
        <v>5.9395157551697038</v>
      </c>
      <c r="K143" s="882">
        <f t="shared" si="32"/>
        <v>5.9913963226332685</v>
      </c>
      <c r="L143" s="882">
        <f t="shared" si="32"/>
        <v>6.1544168764437037</v>
      </c>
      <c r="M143" s="883">
        <f t="shared" si="32"/>
        <v>6.2070157850332679</v>
      </c>
      <c r="N143" s="876"/>
      <c r="O143" s="876"/>
      <c r="P143" s="884" t="s">
        <v>174</v>
      </c>
      <c r="Q143" s="885">
        <f>Q77*0.518</f>
        <v>6.181004161957703</v>
      </c>
      <c r="S143"/>
      <c r="T143"/>
      <c r="U143"/>
    </row>
    <row r="144" spans="1:23" ht="13">
      <c r="A144" s="886" t="s">
        <v>179</v>
      </c>
      <c r="B144" s="887">
        <f>B78*0.539</f>
        <v>6.8633878007173008</v>
      </c>
      <c r="C144" s="888">
        <f t="shared" ref="C144:M144" si="33">C78*0.539</f>
        <v>6.8860365729283552</v>
      </c>
      <c r="D144" s="888">
        <f t="shared" si="33"/>
        <v>6.5525732707412718</v>
      </c>
      <c r="E144" s="888">
        <f t="shared" si="33"/>
        <v>6.6038418696597052</v>
      </c>
      <c r="F144" s="888">
        <f t="shared" si="33"/>
        <v>6.5063513236067312</v>
      </c>
      <c r="G144" s="888">
        <f t="shared" si="33"/>
        <v>6.2278649878660346</v>
      </c>
      <c r="H144" s="888">
        <f t="shared" si="33"/>
        <v>5.889505759521672</v>
      </c>
      <c r="I144" s="888">
        <f t="shared" si="33"/>
        <v>6.3488751521189153</v>
      </c>
      <c r="J144" s="888">
        <f t="shared" si="33"/>
        <v>6.1123397558866355</v>
      </c>
      <c r="K144" s="888">
        <f t="shared" si="33"/>
        <v>6.373092968950707</v>
      </c>
      <c r="L144" s="888">
        <f t="shared" si="33"/>
        <v>6.5133510708061015</v>
      </c>
      <c r="M144" s="888">
        <f t="shared" si="33"/>
        <v>6.4531077640527901</v>
      </c>
      <c r="N144" s="876"/>
      <c r="O144" s="876"/>
      <c r="P144" s="889" t="s">
        <v>179</v>
      </c>
      <c r="Q144" s="890">
        <f>Q78*0.539</f>
        <v>6.4149255437156079</v>
      </c>
      <c r="S144"/>
      <c r="T144"/>
      <c r="U144"/>
    </row>
    <row r="145" spans="1:21" ht="13">
      <c r="A145" s="891" t="s">
        <v>175</v>
      </c>
      <c r="B145" s="892">
        <f>B79*0.533</f>
        <v>7.3317502396178824</v>
      </c>
      <c r="C145" s="893">
        <f t="shared" ref="C145:M146" si="34">C79*0.533</f>
        <v>7.0142831886165053</v>
      </c>
      <c r="D145" s="893">
        <f t="shared" si="34"/>
        <v>6.9761645254627513</v>
      </c>
      <c r="E145" s="893">
        <f t="shared" si="34"/>
        <v>6.7680594349373644</v>
      </c>
      <c r="F145" s="893">
        <f t="shared" si="34"/>
        <v>6.6439478306707969</v>
      </c>
      <c r="G145" s="893">
        <f t="shared" si="34"/>
        <v>6.3901875901613963</v>
      </c>
      <c r="H145" s="893">
        <f t="shared" si="34"/>
        <v>6.0463649885985609</v>
      </c>
      <c r="I145" s="893">
        <f t="shared" si="34"/>
        <v>6.4476368221949363</v>
      </c>
      <c r="J145" s="893">
        <f t="shared" si="34"/>
        <v>6.337696832220546</v>
      </c>
      <c r="K145" s="893">
        <f t="shared" si="34"/>
        <v>6.4791826778165618</v>
      </c>
      <c r="L145" s="893">
        <f t="shared" si="34"/>
        <v>6.686241047746611</v>
      </c>
      <c r="M145" s="893">
        <f t="shared" si="34"/>
        <v>6.7519752308248027</v>
      </c>
      <c r="N145" s="876"/>
      <c r="O145" s="876"/>
      <c r="P145" s="894" t="s">
        <v>175</v>
      </c>
      <c r="Q145" s="895">
        <f>Q79*0.533</f>
        <v>6.6556685724332576</v>
      </c>
      <c r="S145"/>
      <c r="T145"/>
      <c r="U145"/>
    </row>
    <row r="146" spans="1:21" ht="13">
      <c r="A146" s="891" t="s">
        <v>176</v>
      </c>
      <c r="B146" s="892">
        <f>B80*0.533</f>
        <v>7.2505074634497442</v>
      </c>
      <c r="C146" s="893">
        <f t="shared" si="34"/>
        <v>6.8932808752377088</v>
      </c>
      <c r="D146" s="893">
        <f t="shared" si="34"/>
        <v>6.8768717029384394</v>
      </c>
      <c r="E146" s="893">
        <f t="shared" si="34"/>
        <v>6.6556626595436708</v>
      </c>
      <c r="F146" s="893">
        <f t="shared" si="34"/>
        <v>6.4870110427835055</v>
      </c>
      <c r="G146" s="893">
        <f t="shared" si="34"/>
        <v>6.1721828851508702</v>
      </c>
      <c r="H146" s="893">
        <f t="shared" si="34"/>
        <v>5.8610469037100819</v>
      </c>
      <c r="I146" s="893">
        <f t="shared" si="34"/>
        <v>6.3341838431940198</v>
      </c>
      <c r="J146" s="893">
        <f t="shared" si="34"/>
        <v>6.1931971260488892</v>
      </c>
      <c r="K146" s="893">
        <f t="shared" si="34"/>
        <v>6.43303677836807</v>
      </c>
      <c r="L146" s="893">
        <f t="shared" si="34"/>
        <v>6.6444383328458319</v>
      </c>
      <c r="M146" s="893">
        <f t="shared" si="34"/>
        <v>6.7293390372215054</v>
      </c>
      <c r="N146" s="876"/>
      <c r="O146" s="876"/>
      <c r="P146" s="894" t="s">
        <v>176</v>
      </c>
      <c r="Q146" s="895">
        <f>Q80*0.533</f>
        <v>6.5302250992155537</v>
      </c>
      <c r="S146"/>
      <c r="T146"/>
      <c r="U146"/>
    </row>
    <row r="147" spans="1:21" ht="13">
      <c r="A147" s="891" t="s">
        <v>177</v>
      </c>
      <c r="B147" s="892">
        <f>B81*0.533</f>
        <v>0</v>
      </c>
      <c r="C147" s="893">
        <f t="shared" ref="C147:M147" si="35">C81*0.521</f>
        <v>0</v>
      </c>
      <c r="D147" s="893">
        <f t="shared" si="35"/>
        <v>0</v>
      </c>
      <c r="E147" s="893">
        <f t="shared" si="35"/>
        <v>0</v>
      </c>
      <c r="F147" s="893">
        <f t="shared" si="35"/>
        <v>0</v>
      </c>
      <c r="G147" s="893">
        <f t="shared" si="35"/>
        <v>6.0513941634727537</v>
      </c>
      <c r="H147" s="893">
        <f t="shared" si="35"/>
        <v>5.2164563137254891</v>
      </c>
      <c r="I147" s="893">
        <f t="shared" si="35"/>
        <v>5.8387754901960776</v>
      </c>
      <c r="J147" s="893">
        <f t="shared" si="35"/>
        <v>0</v>
      </c>
      <c r="K147" s="893">
        <f t="shared" si="35"/>
        <v>0</v>
      </c>
      <c r="L147" s="893">
        <f t="shared" si="35"/>
        <v>0</v>
      </c>
      <c r="M147" s="893">
        <f t="shared" si="35"/>
        <v>0</v>
      </c>
      <c r="N147" s="876"/>
      <c r="O147" s="876"/>
      <c r="P147" s="894" t="s">
        <v>177</v>
      </c>
      <c r="Q147" s="895">
        <f>Q81*0.521</f>
        <v>6.2433336289154377</v>
      </c>
      <c r="S147"/>
      <c r="T147"/>
      <c r="U147"/>
    </row>
    <row r="148" spans="1:21" ht="13">
      <c r="A148" s="891" t="s">
        <v>71</v>
      </c>
      <c r="B148" s="892">
        <f>B82*0.521</f>
        <v>5.6270223307308553</v>
      </c>
      <c r="C148" s="893">
        <f t="shared" ref="C148:M148" si="36">C82*0.487</f>
        <v>5.0925365501071767</v>
      </c>
      <c r="D148" s="893">
        <f t="shared" si="36"/>
        <v>5.2073495488219557</v>
      </c>
      <c r="E148" s="893">
        <f t="shared" si="36"/>
        <v>5.1628042060639343</v>
      </c>
      <c r="F148" s="893">
        <f t="shared" si="36"/>
        <v>5.1958844106913933</v>
      </c>
      <c r="G148" s="893">
        <f t="shared" si="36"/>
        <v>5.110064155412859</v>
      </c>
      <c r="H148" s="893">
        <f t="shared" si="36"/>
        <v>4.7642450717646536</v>
      </c>
      <c r="I148" s="893">
        <f t="shared" si="36"/>
        <v>4.8406149024506107</v>
      </c>
      <c r="J148" s="893">
        <f t="shared" si="36"/>
        <v>4.8062692228330928</v>
      </c>
      <c r="K148" s="893">
        <f t="shared" si="36"/>
        <v>4.8734514055274154</v>
      </c>
      <c r="L148" s="893">
        <f t="shared" si="36"/>
        <v>4.8957702769648215</v>
      </c>
      <c r="M148" s="893">
        <f t="shared" si="36"/>
        <v>4.9257053533335808</v>
      </c>
      <c r="N148" s="876"/>
      <c r="O148" s="876"/>
      <c r="P148" s="894" t="s">
        <v>71</v>
      </c>
      <c r="Q148" s="895">
        <f>Q82*0.487</f>
        <v>5.0035552662301104</v>
      </c>
      <c r="S148"/>
      <c r="T148"/>
      <c r="U148"/>
    </row>
    <row r="149" spans="1:21" ht="13.5" thickBot="1">
      <c r="A149" s="896" t="s">
        <v>178</v>
      </c>
      <c r="B149" s="892">
        <f>B83*0.487</f>
        <v>6.4583753873493137</v>
      </c>
      <c r="C149" s="897">
        <f t="shared" ref="C149:M149" si="37">C83*0.518</f>
        <v>6.7565276409610764</v>
      </c>
      <c r="D149" s="897">
        <f t="shared" si="37"/>
        <v>6.7956759302339016</v>
      </c>
      <c r="E149" s="897">
        <f t="shared" si="37"/>
        <v>6.7563120592570369</v>
      </c>
      <c r="F149" s="897">
        <f t="shared" si="37"/>
        <v>6.7245139450251425</v>
      </c>
      <c r="G149" s="897">
        <f t="shared" si="37"/>
        <v>6.6244309201825766</v>
      </c>
      <c r="H149" s="897">
        <f t="shared" si="37"/>
        <v>6.3346731763596997</v>
      </c>
      <c r="I149" s="897">
        <f t="shared" si="37"/>
        <v>6.4539655344005196</v>
      </c>
      <c r="J149" s="897">
        <f t="shared" si="37"/>
        <v>6.518974375587721</v>
      </c>
      <c r="K149" s="897">
        <f t="shared" si="37"/>
        <v>6.5333856413470821</v>
      </c>
      <c r="L149" s="897">
        <f t="shared" si="37"/>
        <v>6.6537407326659768</v>
      </c>
      <c r="M149" s="897">
        <f t="shared" si="37"/>
        <v>6.6851684091208776</v>
      </c>
      <c r="N149" s="876"/>
      <c r="O149" s="876"/>
      <c r="P149" s="898" t="s">
        <v>178</v>
      </c>
      <c r="Q149" s="899">
        <f>Q83*0.518</f>
        <v>6.6386322104113678</v>
      </c>
      <c r="S149"/>
      <c r="T149"/>
      <c r="U149"/>
    </row>
    <row r="150" spans="1:21" ht="13">
      <c r="A150" s="799"/>
      <c r="B150" s="799"/>
      <c r="C150" s="799"/>
      <c r="D150" s="799"/>
      <c r="E150" s="799"/>
      <c r="F150" s="799"/>
      <c r="G150" s="799"/>
      <c r="H150" s="799"/>
      <c r="I150" s="799"/>
      <c r="J150" s="799"/>
      <c r="K150" s="799"/>
      <c r="L150" s="799"/>
      <c r="M150" s="799"/>
      <c r="N150" s="799"/>
      <c r="O150" s="799"/>
      <c r="P150" s="799"/>
      <c r="Q150" s="799"/>
    </row>
    <row r="151" spans="1:21" ht="16" thickBot="1">
      <c r="A151" s="875">
        <v>2020</v>
      </c>
      <c r="B151" s="876"/>
      <c r="C151" s="876" t="s">
        <v>181</v>
      </c>
      <c r="D151" s="876"/>
      <c r="E151" s="876"/>
      <c r="F151" s="876"/>
      <c r="G151" s="876"/>
      <c r="H151" s="876"/>
      <c r="I151" s="876"/>
      <c r="J151" s="876"/>
      <c r="K151" s="876"/>
      <c r="L151" s="876"/>
      <c r="M151" s="877" t="s">
        <v>93</v>
      </c>
      <c r="N151" s="876"/>
      <c r="O151" s="876"/>
      <c r="P151" s="875">
        <v>2020</v>
      </c>
      <c r="Q151" s="876"/>
    </row>
    <row r="152" spans="1:21" ht="13.5" thickBot="1">
      <c r="A152" s="878"/>
      <c r="B152" s="879" t="s">
        <v>161</v>
      </c>
      <c r="C152" s="879" t="s">
        <v>162</v>
      </c>
      <c r="D152" s="879" t="s">
        <v>163</v>
      </c>
      <c r="E152" s="879" t="s">
        <v>164</v>
      </c>
      <c r="F152" s="879" t="s">
        <v>165</v>
      </c>
      <c r="G152" s="879" t="s">
        <v>166</v>
      </c>
      <c r="H152" s="879" t="s">
        <v>167</v>
      </c>
      <c r="I152" s="879" t="s">
        <v>168</v>
      </c>
      <c r="J152" s="879" t="s">
        <v>169</v>
      </c>
      <c r="K152" s="879" t="s">
        <v>170</v>
      </c>
      <c r="L152" s="879" t="s">
        <v>171</v>
      </c>
      <c r="M152" s="880" t="s">
        <v>172</v>
      </c>
      <c r="N152" s="876"/>
      <c r="O152" s="876"/>
      <c r="P152" s="878"/>
      <c r="Q152" s="880" t="s">
        <v>173</v>
      </c>
    </row>
    <row r="153" spans="1:21" ht="13.5" thickBot="1">
      <c r="A153" s="881" t="s">
        <v>174</v>
      </c>
      <c r="B153" s="882">
        <f>B87*0.518</f>
        <v>6.2432549254901968</v>
      </c>
      <c r="C153" s="882">
        <f t="shared" ref="C153:M153" si="38">C87*0.518</f>
        <v>6.2954013661251524</v>
      </c>
      <c r="D153" s="882">
        <f t="shared" si="38"/>
        <v>6.1378683296860528</v>
      </c>
      <c r="E153" s="882">
        <f t="shared" si="38"/>
        <v>5.8925579083380661</v>
      </c>
      <c r="F153" s="882">
        <f t="shared" si="38"/>
        <v>5.8311906766516834</v>
      </c>
      <c r="G153" s="882">
        <f t="shared" si="38"/>
        <v>6.070249019607842</v>
      </c>
      <c r="H153" s="882">
        <f t="shared" si="38"/>
        <v>6.0107342036356197</v>
      </c>
      <c r="I153" s="882">
        <f t="shared" si="38"/>
        <v>6.2756428941842115</v>
      </c>
      <c r="J153" s="882">
        <f t="shared" si="38"/>
        <v>6.304480823412371</v>
      </c>
      <c r="K153" s="882">
        <f t="shared" si="38"/>
        <v>6.2606947090636398</v>
      </c>
      <c r="L153" s="882">
        <f t="shared" si="38"/>
        <v>6.2306681913068616</v>
      </c>
      <c r="M153" s="883">
        <f t="shared" si="38"/>
        <v>6.4597393382816728</v>
      </c>
      <c r="N153" s="876"/>
      <c r="O153" s="876"/>
      <c r="P153" s="884" t="s">
        <v>174</v>
      </c>
      <c r="Q153" s="885">
        <f>Q87*0.518</f>
        <v>6.1804803083585318</v>
      </c>
    </row>
    <row r="154" spans="1:21" ht="13">
      <c r="A154" s="886" t="s">
        <v>179</v>
      </c>
      <c r="B154" s="887">
        <f>B88*0.539</f>
        <v>6.5453100382352938</v>
      </c>
      <c r="C154" s="888">
        <f t="shared" ref="C154:M154" si="39">C88*0.539</f>
        <v>6.4882299747320129</v>
      </c>
      <c r="D154" s="888">
        <f t="shared" si="39"/>
        <v>6.3142727622379775</v>
      </c>
      <c r="E154" s="888">
        <f t="shared" si="39"/>
        <v>6.0375220897565933</v>
      </c>
      <c r="F154" s="888">
        <f t="shared" si="39"/>
        <v>5.7397231564045557</v>
      </c>
      <c r="G154" s="888">
        <f t="shared" si="39"/>
        <v>6.2275637254901968</v>
      </c>
      <c r="H154" s="888">
        <f t="shared" si="39"/>
        <v>6.3847927003015919</v>
      </c>
      <c r="I154" s="888">
        <f t="shared" si="39"/>
        <v>6.6885350683704203</v>
      </c>
      <c r="J154" s="888">
        <f t="shared" si="39"/>
        <v>6.6359558706311992</v>
      </c>
      <c r="K154" s="888">
        <f t="shared" si="39"/>
        <v>6.6108097960985797</v>
      </c>
      <c r="L154" s="888">
        <f t="shared" si="39"/>
        <v>6.6578082608953597</v>
      </c>
      <c r="M154" s="888">
        <f t="shared" si="39"/>
        <v>6.9696562030357541</v>
      </c>
      <c r="N154" s="876"/>
      <c r="O154" s="876"/>
      <c r="P154" s="889" t="s">
        <v>179</v>
      </c>
      <c r="Q154" s="890">
        <f>Q88*0.539</f>
        <v>6.5217434671317465</v>
      </c>
    </row>
    <row r="155" spans="1:21" ht="13">
      <c r="A155" s="891" t="s">
        <v>175</v>
      </c>
      <c r="B155" s="892">
        <f>B89*0.533</f>
        <v>6.7688136431372543</v>
      </c>
      <c r="C155" s="893">
        <f t="shared" ref="C155:M157" si="40">C89*0.533</f>
        <v>6.7698539581119421</v>
      </c>
      <c r="D155" s="893">
        <f t="shared" si="40"/>
        <v>6.5630478929283029</v>
      </c>
      <c r="E155" s="893">
        <f t="shared" si="40"/>
        <v>6.3754717589237062</v>
      </c>
      <c r="F155" s="893">
        <f t="shared" si="40"/>
        <v>6.2932838896755419</v>
      </c>
      <c r="G155" s="893">
        <f t="shared" si="40"/>
        <v>6.5114833333333335</v>
      </c>
      <c r="H155" s="893">
        <f t="shared" si="40"/>
        <v>6.4679104615827985</v>
      </c>
      <c r="I155" s="893">
        <f t="shared" si="40"/>
        <v>6.8895656733176791</v>
      </c>
      <c r="J155" s="893">
        <f t="shared" si="40"/>
        <v>6.9027826615713463</v>
      </c>
      <c r="K155" s="893">
        <f t="shared" si="40"/>
        <v>6.9277491019341033</v>
      </c>
      <c r="L155" s="893">
        <f t="shared" si="40"/>
        <v>7.0481727667605778</v>
      </c>
      <c r="M155" s="893">
        <f t="shared" si="40"/>
        <v>7.2886283343372158</v>
      </c>
      <c r="N155" s="876"/>
      <c r="O155" s="876"/>
      <c r="P155" s="894" t="s">
        <v>175</v>
      </c>
      <c r="Q155" s="895">
        <f>Q89*0.533</f>
        <v>6.7372637051551463</v>
      </c>
    </row>
    <row r="156" spans="1:21" ht="13">
      <c r="A156" s="891" t="s">
        <v>176</v>
      </c>
      <c r="B156" s="892">
        <f>B90*0.533</f>
        <v>6.6992890186274519</v>
      </c>
      <c r="C156" s="893">
        <f t="shared" si="40"/>
        <v>6.6953997773665952</v>
      </c>
      <c r="D156" s="893">
        <f t="shared" si="40"/>
        <v>6.4817038513146414</v>
      </c>
      <c r="E156" s="893">
        <f t="shared" si="40"/>
        <v>6.3195449985427148</v>
      </c>
      <c r="F156" s="893">
        <f t="shared" si="40"/>
        <v>6.230410883265697</v>
      </c>
      <c r="G156" s="893">
        <f t="shared" si="40"/>
        <v>6.4482549019607847</v>
      </c>
      <c r="H156" s="893">
        <f t="shared" si="40"/>
        <v>6.384806651060317</v>
      </c>
      <c r="I156" s="893">
        <f t="shared" si="40"/>
        <v>6.8743637289992323</v>
      </c>
      <c r="J156" s="893">
        <f t="shared" si="40"/>
        <v>6.8909694085942013</v>
      </c>
      <c r="K156" s="893">
        <f t="shared" si="40"/>
        <v>6.89016194934712</v>
      </c>
      <c r="L156" s="893">
        <f t="shared" si="40"/>
        <v>7.0075465016175515</v>
      </c>
      <c r="M156" s="893">
        <f t="shared" si="40"/>
        <v>7.2485743965049236</v>
      </c>
      <c r="N156" s="876"/>
      <c r="O156" s="876"/>
      <c r="P156" s="894" t="s">
        <v>176</v>
      </c>
      <c r="Q156" s="895">
        <f>Q90*0.533</f>
        <v>6.6767981561019081</v>
      </c>
    </row>
    <row r="157" spans="1:21" ht="13">
      <c r="A157" s="891" t="s">
        <v>177</v>
      </c>
      <c r="B157" s="892">
        <f>B91*0.533</f>
        <v>0</v>
      </c>
      <c r="C157" s="893">
        <f t="shared" ref="C157:M157" si="41">C91*0.521</f>
        <v>0</v>
      </c>
      <c r="D157" s="893">
        <f t="shared" si="41"/>
        <v>0</v>
      </c>
      <c r="E157" s="893">
        <f t="shared" si="41"/>
        <v>0</v>
      </c>
      <c r="F157" s="893">
        <f t="shared" si="41"/>
        <v>6.1885024990388304</v>
      </c>
      <c r="G157" s="893">
        <f t="shared" si="41"/>
        <v>6.775553921568628</v>
      </c>
      <c r="H157" s="893">
        <f t="shared" si="41"/>
        <v>7.31651537254902</v>
      </c>
      <c r="I157" s="893">
        <f t="shared" si="41"/>
        <v>0</v>
      </c>
      <c r="J157" s="893">
        <f t="shared" si="41"/>
        <v>0</v>
      </c>
      <c r="K157" s="893">
        <f t="shared" si="41"/>
        <v>0</v>
      </c>
      <c r="L157" s="893">
        <f t="shared" si="40"/>
        <v>0</v>
      </c>
      <c r="M157" s="893">
        <f t="shared" si="41"/>
        <v>0</v>
      </c>
      <c r="N157" s="876"/>
      <c r="O157" s="876"/>
      <c r="P157" s="894" t="s">
        <v>177</v>
      </c>
      <c r="Q157" s="895">
        <f>Q91*0.521</f>
        <v>6.7039869422018494</v>
      </c>
    </row>
    <row r="158" spans="1:21" ht="13">
      <c r="A158" s="891" t="s">
        <v>71</v>
      </c>
      <c r="B158" s="892">
        <f>B92*0.521</f>
        <v>5.3031491813725493</v>
      </c>
      <c r="C158" s="893">
        <f t="shared" ref="C158:M158" si="42">C92*0.487</f>
        <v>5.039261617498874</v>
      </c>
      <c r="D158" s="893">
        <f t="shared" si="42"/>
        <v>5.0171774859792579</v>
      </c>
      <c r="E158" s="893">
        <f t="shared" si="42"/>
        <v>4.7622835686869145</v>
      </c>
      <c r="F158" s="893">
        <f t="shared" si="42"/>
        <v>4.6201669738669455</v>
      </c>
      <c r="G158" s="893">
        <f t="shared" si="42"/>
        <v>4.8547215686274496</v>
      </c>
      <c r="H158" s="893">
        <f t="shared" si="42"/>
        <v>4.8848063958358159</v>
      </c>
      <c r="I158" s="893">
        <f t="shared" si="42"/>
        <v>4.9286967334347986</v>
      </c>
      <c r="J158" s="893">
        <f t="shared" si="42"/>
        <v>5.0207274765195464</v>
      </c>
      <c r="K158" s="893">
        <f t="shared" si="42"/>
        <v>5.0136076135745435</v>
      </c>
      <c r="L158" s="893">
        <f>L92*0.521</f>
        <v>5.1247817859778637</v>
      </c>
      <c r="M158" s="893">
        <f t="shared" si="42"/>
        <v>4.9776049905036635</v>
      </c>
      <c r="N158" s="876"/>
      <c r="O158" s="876"/>
      <c r="P158" s="894" t="s">
        <v>71</v>
      </c>
      <c r="Q158" s="895">
        <f>Q92*0.487</f>
        <v>4.9181428731554799</v>
      </c>
    </row>
    <row r="159" spans="1:21" ht="13.5" thickBot="1">
      <c r="A159" s="896" t="s">
        <v>178</v>
      </c>
      <c r="B159" s="892">
        <f>B93*0.487</f>
        <v>6.2967109029411761</v>
      </c>
      <c r="C159" s="897">
        <f t="shared" ref="C159:M159" si="43">C93*0.518</f>
        <v>6.7210085053370996</v>
      </c>
      <c r="D159" s="897">
        <f t="shared" si="43"/>
        <v>6.5351504180668485</v>
      </c>
      <c r="E159" s="897">
        <f t="shared" si="43"/>
        <v>6.2942275879727081</v>
      </c>
      <c r="F159" s="897">
        <f t="shared" si="43"/>
        <v>6.2182329455204988</v>
      </c>
      <c r="G159" s="897">
        <f t="shared" si="43"/>
        <v>6.3881588235294116</v>
      </c>
      <c r="H159" s="897">
        <f t="shared" si="43"/>
        <v>6.3829894754708487</v>
      </c>
      <c r="I159" s="897">
        <f t="shared" si="43"/>
        <v>6.5485740635526106</v>
      </c>
      <c r="J159" s="897">
        <f t="shared" si="43"/>
        <v>6.6271381808060266</v>
      </c>
      <c r="K159" s="897">
        <f t="shared" si="43"/>
        <v>6.6472393718890794</v>
      </c>
      <c r="L159" s="893">
        <f>L93*0.487</f>
        <v>6.233220103514058</v>
      </c>
      <c r="M159" s="897">
        <f t="shared" si="43"/>
        <v>6.7756122405368853</v>
      </c>
      <c r="N159" s="876"/>
      <c r="O159" s="876"/>
      <c r="P159" s="898" t="s">
        <v>178</v>
      </c>
      <c r="Q159" s="899">
        <f>Q93*0.518</f>
        <v>6.5474131334445227</v>
      </c>
    </row>
    <row r="160" spans="1:21" ht="13">
      <c r="A160" s="799"/>
      <c r="B160" s="799"/>
      <c r="C160" s="799"/>
      <c r="D160" s="799"/>
      <c r="E160" s="799"/>
      <c r="F160" s="799"/>
      <c r="G160" s="799"/>
      <c r="H160" s="799"/>
      <c r="I160" s="799"/>
      <c r="J160" s="799"/>
      <c r="K160" s="799"/>
      <c r="L160" s="799"/>
      <c r="M160" s="799"/>
      <c r="N160" s="799"/>
      <c r="O160" s="799"/>
      <c r="P160" s="799"/>
      <c r="Q160" s="799"/>
    </row>
    <row r="161" spans="1:17" ht="16" thickBot="1">
      <c r="A161" s="875">
        <v>2021</v>
      </c>
      <c r="B161" s="876"/>
      <c r="C161" s="876" t="s">
        <v>181</v>
      </c>
      <c r="D161" s="876"/>
      <c r="E161" s="876"/>
      <c r="F161" s="876"/>
      <c r="G161" s="876"/>
      <c r="H161" s="876"/>
      <c r="I161" s="876"/>
      <c r="J161" s="876"/>
      <c r="K161" s="876"/>
      <c r="L161" s="876"/>
      <c r="M161" s="877" t="s">
        <v>93</v>
      </c>
      <c r="N161" s="876"/>
      <c r="O161" s="876"/>
      <c r="P161" s="875">
        <v>2021</v>
      </c>
      <c r="Q161" s="876"/>
    </row>
    <row r="162" spans="1:17" ht="13.5" thickBot="1">
      <c r="A162" s="878"/>
      <c r="B162" s="879" t="s">
        <v>161</v>
      </c>
      <c r="C162" s="879" t="s">
        <v>162</v>
      </c>
      <c r="D162" s="879" t="s">
        <v>163</v>
      </c>
      <c r="E162" s="879" t="s">
        <v>164</v>
      </c>
      <c r="F162" s="879" t="s">
        <v>165</v>
      </c>
      <c r="G162" s="879" t="s">
        <v>166</v>
      </c>
      <c r="H162" s="879" t="s">
        <v>167</v>
      </c>
      <c r="I162" s="879" t="s">
        <v>168</v>
      </c>
      <c r="J162" s="879" t="s">
        <v>169</v>
      </c>
      <c r="K162" s="879" t="s">
        <v>170</v>
      </c>
      <c r="L162" s="879" t="s">
        <v>171</v>
      </c>
      <c r="M162" s="880" t="s">
        <v>172</v>
      </c>
      <c r="N162" s="876"/>
      <c r="O162" s="876"/>
      <c r="P162" s="878"/>
      <c r="Q162" s="880" t="s">
        <v>173</v>
      </c>
    </row>
    <row r="163" spans="1:17" ht="13.5" thickBot="1">
      <c r="A163" s="881" t="s">
        <v>174</v>
      </c>
      <c r="B163" s="882">
        <f>B97*0.518</f>
        <v>6.6522463713968678</v>
      </c>
      <c r="C163" s="882">
        <f t="shared" ref="C163:M163" si="44">C97*0.518</f>
        <v>6.7582691056214399</v>
      </c>
      <c r="D163" s="882">
        <f t="shared" si="44"/>
        <v>6.7229887484670554</v>
      </c>
      <c r="E163" s="882">
        <f t="shared" si="44"/>
        <v>7.0119666978146524</v>
      </c>
      <c r="F163" s="882">
        <f t="shared" si="44"/>
        <v>7.0837891176812784</v>
      </c>
      <c r="G163" s="882">
        <f t="shared" si="44"/>
        <v>7.3439213352838788</v>
      </c>
      <c r="H163" s="882">
        <f t="shared" si="44"/>
        <v>7.2840676599577741</v>
      </c>
      <c r="I163" s="882">
        <f t="shared" si="44"/>
        <v>7.6628126470830669</v>
      </c>
      <c r="J163" s="882">
        <f t="shared" si="44"/>
        <v>7.7441044260492022</v>
      </c>
      <c r="K163" s="882">
        <f t="shared" si="44"/>
        <v>8.6338565132981611</v>
      </c>
      <c r="L163" s="882">
        <f t="shared" si="44"/>
        <v>9.2425493518099966</v>
      </c>
      <c r="M163" s="883">
        <f t="shared" si="44"/>
        <v>9.3369439183590028</v>
      </c>
      <c r="N163" s="876"/>
      <c r="O163" s="876"/>
      <c r="P163" s="884" t="s">
        <v>174</v>
      </c>
      <c r="Q163" s="885">
        <f>Q97*0.518</f>
        <v>7.6350903299219262</v>
      </c>
    </row>
    <row r="164" spans="1:17" ht="13">
      <c r="A164" s="886" t="s">
        <v>179</v>
      </c>
      <c r="B164" s="887">
        <f>B98*0.539</f>
        <v>6.8497801358810424</v>
      </c>
      <c r="C164" s="888">
        <f t="shared" ref="C164:M164" si="45">C98*0.539</f>
        <v>6.7174445363834403</v>
      </c>
      <c r="D164" s="888">
        <f t="shared" si="45"/>
        <v>6.8020578276047079</v>
      </c>
      <c r="E164" s="888">
        <f t="shared" si="45"/>
        <v>7.2894074278768164</v>
      </c>
      <c r="F164" s="888">
        <f t="shared" si="45"/>
        <v>6.9434202225344386</v>
      </c>
      <c r="G164" s="888">
        <f t="shared" si="45"/>
        <v>7.3834186913237092</v>
      </c>
      <c r="H164" s="888">
        <f t="shared" si="45"/>
        <v>7.3289985267432414</v>
      </c>
      <c r="I164" s="888">
        <f t="shared" si="45"/>
        <v>7.8520636316550823</v>
      </c>
      <c r="J164" s="888">
        <f t="shared" si="45"/>
        <v>8.3154149530062149</v>
      </c>
      <c r="K164" s="888">
        <f t="shared" si="45"/>
        <v>9.2530978860205497</v>
      </c>
      <c r="L164" s="888">
        <f t="shared" si="45"/>
        <v>10.127439448314604</v>
      </c>
      <c r="M164" s="888">
        <f t="shared" si="45"/>
        <v>9.4665416013395483</v>
      </c>
      <c r="N164" s="876"/>
      <c r="O164" s="876"/>
      <c r="P164" s="889" t="s">
        <v>179</v>
      </c>
      <c r="Q164" s="890">
        <f>Q98*0.539</f>
        <v>8.4223945173700017</v>
      </c>
    </row>
    <row r="165" spans="1:17" ht="13">
      <c r="A165" s="891" t="s">
        <v>175</v>
      </c>
      <c r="B165" s="892">
        <f>B99*0.533</f>
        <v>7.437877769057982</v>
      </c>
      <c r="C165" s="893">
        <f t="shared" ref="C165:M165" si="46">C99*0.533</f>
        <v>7.4990491940518034</v>
      </c>
      <c r="D165" s="893">
        <f t="shared" si="46"/>
        <v>7.3511661276978417</v>
      </c>
      <c r="E165" s="893">
        <f t="shared" si="46"/>
        <v>7.6659266238797104</v>
      </c>
      <c r="F165" s="893">
        <f t="shared" si="46"/>
        <v>7.7271839760307328</v>
      </c>
      <c r="G165" s="893">
        <f t="shared" si="46"/>
        <v>7.9820463830153683</v>
      </c>
      <c r="H165" s="893">
        <f t="shared" si="46"/>
        <v>8.0283709163321255</v>
      </c>
      <c r="I165" s="893">
        <f t="shared" si="46"/>
        <v>8.5441199998404098</v>
      </c>
      <c r="J165" s="893">
        <f t="shared" si="46"/>
        <v>8.6739192493468735</v>
      </c>
      <c r="K165" s="893">
        <f t="shared" si="46"/>
        <v>9.7855025423428295</v>
      </c>
      <c r="L165" s="893">
        <f t="shared" si="46"/>
        <v>10.401461548963782</v>
      </c>
      <c r="M165" s="893">
        <f t="shared" si="46"/>
        <v>10.486467403836441</v>
      </c>
      <c r="N165" s="876"/>
      <c r="O165" s="876"/>
      <c r="P165" s="894" t="s">
        <v>175</v>
      </c>
      <c r="Q165" s="895">
        <f>Q99*0.533</f>
        <v>8.4369577054965248</v>
      </c>
    </row>
    <row r="166" spans="1:17" ht="13">
      <c r="A166" s="891" t="s">
        <v>176</v>
      </c>
      <c r="B166" s="892">
        <f>B100*0.533</f>
        <v>7.4339838204754649</v>
      </c>
      <c r="C166" s="893">
        <f t="shared" ref="C166:M166" si="47">C100*0.533</f>
        <v>7.4720285074996982</v>
      </c>
      <c r="D166" s="893">
        <f t="shared" si="47"/>
        <v>7.3111403660920846</v>
      </c>
      <c r="E166" s="893">
        <f t="shared" si="47"/>
        <v>7.6584381215589046</v>
      </c>
      <c r="F166" s="893">
        <f t="shared" si="47"/>
        <v>7.74128235029964</v>
      </c>
      <c r="G166" s="893">
        <f t="shared" si="47"/>
        <v>7.9750559234898377</v>
      </c>
      <c r="H166" s="893">
        <f t="shared" si="47"/>
        <v>8.0141853874652025</v>
      </c>
      <c r="I166" s="893">
        <f t="shared" si="47"/>
        <v>8.534573265363024</v>
      </c>
      <c r="J166" s="893">
        <f t="shared" si="47"/>
        <v>8.6638018477071856</v>
      </c>
      <c r="K166" s="893">
        <f t="shared" si="47"/>
        <v>9.8156462843836554</v>
      </c>
      <c r="L166" s="893">
        <f t="shared" si="47"/>
        <v>10.338229028178356</v>
      </c>
      <c r="M166" s="893">
        <f t="shared" si="47"/>
        <v>10.28671082600745</v>
      </c>
      <c r="N166" s="876"/>
      <c r="O166" s="876"/>
      <c r="P166" s="894" t="s">
        <v>176</v>
      </c>
      <c r="Q166" s="895">
        <f>Q100*0.533</f>
        <v>8.2677930797438552</v>
      </c>
    </row>
    <row r="167" spans="1:17" ht="13">
      <c r="A167" s="891" t="s">
        <v>177</v>
      </c>
      <c r="B167" s="892">
        <f>B101*0.533</f>
        <v>0</v>
      </c>
      <c r="C167" s="893">
        <f t="shared" ref="C167:K167" si="48">C101*0.521</f>
        <v>0</v>
      </c>
      <c r="D167" s="893">
        <f t="shared" si="48"/>
        <v>0</v>
      </c>
      <c r="E167" s="893">
        <f t="shared" si="48"/>
        <v>0</v>
      </c>
      <c r="F167" s="893">
        <f t="shared" si="48"/>
        <v>0</v>
      </c>
      <c r="G167" s="893">
        <f t="shared" si="48"/>
        <v>0</v>
      </c>
      <c r="H167" s="893">
        <f t="shared" si="48"/>
        <v>0</v>
      </c>
      <c r="I167" s="893">
        <f t="shared" si="48"/>
        <v>0</v>
      </c>
      <c r="J167" s="893">
        <f t="shared" si="48"/>
        <v>0</v>
      </c>
      <c r="K167" s="893">
        <f t="shared" si="48"/>
        <v>0</v>
      </c>
      <c r="L167" s="893">
        <f>L101*0.533</f>
        <v>0</v>
      </c>
      <c r="M167" s="893">
        <f>M101*0.521</f>
        <v>0</v>
      </c>
      <c r="N167" s="876"/>
      <c r="O167" s="876"/>
      <c r="P167" s="894" t="s">
        <v>177</v>
      </c>
      <c r="Q167" s="895">
        <f>Q101*0.521</f>
        <v>9.0052537744292405</v>
      </c>
    </row>
    <row r="168" spans="1:17" ht="13">
      <c r="A168" s="891" t="s">
        <v>71</v>
      </c>
      <c r="B168" s="892">
        <f>B102*0.521</f>
        <v>5.5089817616553036</v>
      </c>
      <c r="C168" s="893">
        <f t="shared" ref="C168:K168" si="49">C102*0.487</f>
        <v>5.2598950046830932</v>
      </c>
      <c r="D168" s="893">
        <f t="shared" si="49"/>
        <v>5.4609439135774034</v>
      </c>
      <c r="E168" s="893">
        <f t="shared" si="49"/>
        <v>5.598361624068966</v>
      </c>
      <c r="F168" s="893">
        <f t="shared" si="49"/>
        <v>5.7206845278178609</v>
      </c>
      <c r="G168" s="893">
        <f t="shared" si="49"/>
        <v>5.9144128249722687</v>
      </c>
      <c r="H168" s="893">
        <f t="shared" si="49"/>
        <v>5.8808809461001985</v>
      </c>
      <c r="I168" s="893">
        <f t="shared" si="49"/>
        <v>5.9872877582877022</v>
      </c>
      <c r="J168" s="893">
        <f t="shared" si="49"/>
        <v>6.1490120882076971</v>
      </c>
      <c r="K168" s="893">
        <f t="shared" si="49"/>
        <v>6.7986905058231715</v>
      </c>
      <c r="L168" s="893">
        <f>L102*0.521</f>
        <v>8.0129712415247099</v>
      </c>
      <c r="M168" s="893">
        <f>M102*0.487</f>
        <v>7.5708744927048359</v>
      </c>
      <c r="N168" s="876"/>
      <c r="O168" s="876"/>
      <c r="P168" s="894" t="s">
        <v>71</v>
      </c>
      <c r="Q168" s="895">
        <f>Q102*0.487</f>
        <v>6.1745111762757068</v>
      </c>
    </row>
    <row r="169" spans="1:17" ht="13.5" thickBot="1">
      <c r="A169" s="896" t="s">
        <v>178</v>
      </c>
      <c r="B169" s="892">
        <f>B103*0.487</f>
        <v>6.498349515567476</v>
      </c>
      <c r="C169" s="897">
        <f t="shared" ref="C169:K169" si="50">C103*0.518</f>
        <v>7.0131489932586231</v>
      </c>
      <c r="D169" s="897">
        <f t="shared" si="50"/>
        <v>6.9633635370193518</v>
      </c>
      <c r="E169" s="897">
        <f t="shared" si="50"/>
        <v>7.1930867717099209</v>
      </c>
      <c r="F169" s="897">
        <f t="shared" si="50"/>
        <v>7.2313360388641605</v>
      </c>
      <c r="G169" s="897">
        <f t="shared" si="50"/>
        <v>7.4310522064431037</v>
      </c>
      <c r="H169" s="897">
        <f t="shared" si="50"/>
        <v>7.4807621714899941</v>
      </c>
      <c r="I169" s="897">
        <f t="shared" si="50"/>
        <v>7.7942992776924269</v>
      </c>
      <c r="J169" s="897">
        <f t="shared" si="50"/>
        <v>7.9673959499197506</v>
      </c>
      <c r="K169" s="897">
        <f t="shared" si="50"/>
        <v>9.0202103473550466</v>
      </c>
      <c r="L169" s="893">
        <f>L103*0.487</f>
        <v>9.0157927072340271</v>
      </c>
      <c r="M169" s="897">
        <f>M103*0.518</f>
        <v>9.6145237939757138</v>
      </c>
      <c r="N169" s="876"/>
      <c r="O169" s="876"/>
      <c r="P169" s="898" t="s">
        <v>178</v>
      </c>
      <c r="Q169" s="899">
        <f>Q103*0.518</f>
        <v>7.8534932592583377</v>
      </c>
    </row>
    <row r="170" spans="1:17" ht="13">
      <c r="A170" s="357"/>
      <c r="B170" s="357"/>
      <c r="C170" s="357"/>
      <c r="D170" s="357"/>
      <c r="E170" s="357"/>
      <c r="F170" s="357"/>
      <c r="G170" s="799"/>
      <c r="H170" s="799"/>
      <c r="I170" s="799"/>
      <c r="J170" s="799"/>
      <c r="K170" s="799"/>
      <c r="L170" s="799"/>
      <c r="M170" s="799"/>
      <c r="N170" s="799"/>
      <c r="O170" s="799"/>
      <c r="P170" s="799"/>
      <c r="Q170" s="799"/>
    </row>
    <row r="171" spans="1:17" ht="16" thickBot="1">
      <c r="A171" s="875">
        <v>2022</v>
      </c>
      <c r="B171" s="876"/>
      <c r="C171" s="876" t="s">
        <v>181</v>
      </c>
      <c r="D171" s="876"/>
      <c r="E171" s="876"/>
      <c r="F171" s="876"/>
      <c r="G171" s="876"/>
      <c r="H171" s="876"/>
      <c r="I171" s="876"/>
      <c r="J171" s="876"/>
      <c r="K171" s="876"/>
      <c r="L171" s="876"/>
      <c r="M171" s="877" t="s">
        <v>93</v>
      </c>
      <c r="N171" s="876"/>
      <c r="O171" s="876"/>
      <c r="P171" s="875">
        <v>2022</v>
      </c>
      <c r="Q171" s="876"/>
    </row>
    <row r="172" spans="1:17" ht="13.5" thickBot="1">
      <c r="A172" s="878"/>
      <c r="B172" s="879" t="s">
        <v>161</v>
      </c>
      <c r="C172" s="879" t="s">
        <v>162</v>
      </c>
      <c r="D172" s="879" t="s">
        <v>163</v>
      </c>
      <c r="E172" s="879" t="s">
        <v>164</v>
      </c>
      <c r="F172" s="879" t="s">
        <v>165</v>
      </c>
      <c r="G172" s="879" t="s">
        <v>166</v>
      </c>
      <c r="H172" s="879" t="s">
        <v>167</v>
      </c>
      <c r="I172" s="879" t="s">
        <v>168</v>
      </c>
      <c r="J172" s="879" t="s">
        <v>169</v>
      </c>
      <c r="K172" s="879" t="s">
        <v>170</v>
      </c>
      <c r="L172" s="879" t="s">
        <v>171</v>
      </c>
      <c r="M172" s="880" t="s">
        <v>172</v>
      </c>
      <c r="N172" s="876"/>
      <c r="O172" s="876"/>
      <c r="P172" s="878"/>
      <c r="Q172" s="880" t="s">
        <v>173</v>
      </c>
    </row>
    <row r="173" spans="1:17" ht="13.5" thickBot="1">
      <c r="A173" s="881" t="s">
        <v>174</v>
      </c>
      <c r="B173" s="882">
        <f>B107*0.518</f>
        <v>9.4381907578569777</v>
      </c>
      <c r="C173" s="882">
        <f t="shared" ref="C173:M173" si="51">C107*0.518</f>
        <v>9.6803233778953572</v>
      </c>
      <c r="D173" s="882">
        <f t="shared" si="51"/>
        <v>10.306277896779093</v>
      </c>
      <c r="E173" s="882">
        <f t="shared" si="51"/>
        <v>11.366622425156018</v>
      </c>
      <c r="F173" s="882">
        <f t="shared" si="51"/>
        <v>11.509557430278972</v>
      </c>
      <c r="G173" s="882">
        <f t="shared" si="51"/>
        <v>10.99798567291805</v>
      </c>
      <c r="H173" s="882">
        <f t="shared" si="51"/>
        <v>10.709462578973062</v>
      </c>
      <c r="I173" s="882">
        <f t="shared" si="51"/>
        <v>11.195178309122138</v>
      </c>
      <c r="J173" s="882">
        <f t="shared" si="51"/>
        <v>10.906849248105507</v>
      </c>
      <c r="K173" s="882">
        <f t="shared" si="51"/>
        <v>10.884987622751909</v>
      </c>
      <c r="L173" s="882">
        <f t="shared" si="51"/>
        <v>10.955115739122942</v>
      </c>
      <c r="M173" s="883">
        <f t="shared" si="51"/>
        <v>10.684251873907979</v>
      </c>
      <c r="N173" s="876"/>
      <c r="O173" s="876"/>
      <c r="P173" s="884" t="s">
        <v>174</v>
      </c>
      <c r="Q173" s="885">
        <f>Q107*0.518</f>
        <v>10.739329926185153</v>
      </c>
    </row>
    <row r="174" spans="1:17" ht="13">
      <c r="A174" s="889" t="s">
        <v>179</v>
      </c>
      <c r="B174" s="900">
        <f>B108*0.539</f>
        <v>10.252197100007869</v>
      </c>
      <c r="C174" s="900">
        <f t="shared" ref="C174:M174" si="52">C108*0.539</f>
        <v>9.9176645106776906</v>
      </c>
      <c r="D174" s="900">
        <f t="shared" si="52"/>
        <v>10.98214439537465</v>
      </c>
      <c r="E174" s="900">
        <f t="shared" si="52"/>
        <v>11.65537003556455</v>
      </c>
      <c r="F174" s="900">
        <f t="shared" si="52"/>
        <v>12.066667497109144</v>
      </c>
      <c r="G174" s="900">
        <f t="shared" si="52"/>
        <v>11.079484027911667</v>
      </c>
      <c r="H174" s="900">
        <f t="shared" si="52"/>
        <v>11.357109201449639</v>
      </c>
      <c r="I174" s="900">
        <f t="shared" si="52"/>
        <v>11.29739469124968</v>
      </c>
      <c r="J174" s="900">
        <f t="shared" si="52"/>
        <v>10.871066986473076</v>
      </c>
      <c r="K174" s="900">
        <f t="shared" si="52"/>
        <v>11.479840889982773</v>
      </c>
      <c r="L174" s="900">
        <f t="shared" si="52"/>
        <v>11.375938580302371</v>
      </c>
      <c r="M174" s="901">
        <f t="shared" si="52"/>
        <v>10.79715648037166</v>
      </c>
      <c r="N174" s="876"/>
      <c r="O174" s="876"/>
      <c r="P174" s="889" t="s">
        <v>179</v>
      </c>
      <c r="Q174" s="890">
        <f>Q108*0.539</f>
        <v>11.166716801462918</v>
      </c>
    </row>
    <row r="175" spans="1:17" ht="13">
      <c r="A175" s="894" t="s">
        <v>175</v>
      </c>
      <c r="B175" s="895">
        <f>B109*0.533</f>
        <v>10.456725243307369</v>
      </c>
      <c r="C175" s="895">
        <f t="shared" ref="C175:M175" si="53">C109*0.533</f>
        <v>10.52458735428189</v>
      </c>
      <c r="D175" s="895">
        <f t="shared" si="53"/>
        <v>11.141260244036145</v>
      </c>
      <c r="E175" s="895">
        <f t="shared" si="53"/>
        <v>12.252059392768937</v>
      </c>
      <c r="F175" s="895">
        <f t="shared" si="53"/>
        <v>12.320687639503367</v>
      </c>
      <c r="G175" s="895">
        <f t="shared" si="53"/>
        <v>11.603683670690634</v>
      </c>
      <c r="H175" s="895">
        <f t="shared" si="53"/>
        <v>11.351214806866659</v>
      </c>
      <c r="I175" s="895">
        <f t="shared" si="53"/>
        <v>12.055667035551739</v>
      </c>
      <c r="J175" s="895">
        <f t="shared" si="53"/>
        <v>11.720348818589745</v>
      </c>
      <c r="K175" s="895">
        <f t="shared" si="53"/>
        <v>11.730468063876771</v>
      </c>
      <c r="L175" s="895">
        <f t="shared" si="53"/>
        <v>11.832336660259674</v>
      </c>
      <c r="M175" s="902">
        <f t="shared" si="53"/>
        <v>11.665526857813209</v>
      </c>
      <c r="N175" s="876"/>
      <c r="O175" s="876"/>
      <c r="P175" s="894" t="s">
        <v>175</v>
      </c>
      <c r="Q175" s="895">
        <f>Q109*0.533</f>
        <v>11.564269223094966</v>
      </c>
    </row>
    <row r="176" spans="1:17" ht="13">
      <c r="A176" s="894" t="s">
        <v>176</v>
      </c>
      <c r="B176" s="895">
        <f>B110*0.533</f>
        <v>10.393475284630448</v>
      </c>
      <c r="C176" s="895">
        <f t="shared" ref="C176:M176" si="54">C110*0.533</f>
        <v>10.470450674713996</v>
      </c>
      <c r="D176" s="895">
        <f t="shared" si="54"/>
        <v>11.068356058249069</v>
      </c>
      <c r="E176" s="895">
        <f t="shared" si="54"/>
        <v>12.208692380633357</v>
      </c>
      <c r="F176" s="895">
        <f t="shared" si="54"/>
        <v>12.265083245044924</v>
      </c>
      <c r="G176" s="895">
        <f t="shared" si="54"/>
        <v>11.493337533695071</v>
      </c>
      <c r="H176" s="895">
        <f t="shared" si="54"/>
        <v>11.28226452378351</v>
      </c>
      <c r="I176" s="895">
        <f t="shared" si="54"/>
        <v>12.049569616581836</v>
      </c>
      <c r="J176" s="895">
        <f t="shared" si="54"/>
        <v>11.62908186783528</v>
      </c>
      <c r="K176" s="895">
        <f t="shared" si="54"/>
        <v>11.640214576686004</v>
      </c>
      <c r="L176" s="895">
        <f t="shared" si="54"/>
        <v>11.786827493730739</v>
      </c>
      <c r="M176" s="902">
        <f t="shared" si="54"/>
        <v>11.577266499929911</v>
      </c>
      <c r="N176" s="876"/>
      <c r="O176" s="876"/>
      <c r="P176" s="894" t="s">
        <v>176</v>
      </c>
      <c r="Q176" s="895">
        <f>Q110*0.533</f>
        <v>11.501891053049874</v>
      </c>
    </row>
    <row r="177" spans="1:17" ht="13">
      <c r="A177" s="894" t="s">
        <v>177</v>
      </c>
      <c r="B177" s="895">
        <f>B111*0.533</f>
        <v>10.688684204855274</v>
      </c>
      <c r="C177" s="895">
        <f t="shared" ref="C177:K177" si="55">C111*0.521</f>
        <v>10.501578320915952</v>
      </c>
      <c r="D177" s="895">
        <f t="shared" si="55"/>
        <v>10.675017202586144</v>
      </c>
      <c r="E177" s="895">
        <f t="shared" si="55"/>
        <v>12.045287068031888</v>
      </c>
      <c r="F177" s="895">
        <f t="shared" si="55"/>
        <v>11.470454169090107</v>
      </c>
      <c r="G177" s="895">
        <f t="shared" si="55"/>
        <v>11.34238242363115</v>
      </c>
      <c r="H177" s="895">
        <f t="shared" si="55"/>
        <v>10.991562210948132</v>
      </c>
      <c r="I177" s="895">
        <f t="shared" si="55"/>
        <v>11.925390081667279</v>
      </c>
      <c r="J177" s="895">
        <f t="shared" si="55"/>
        <v>11.361794900871462</v>
      </c>
      <c r="K177" s="895">
        <f t="shared" si="55"/>
        <v>11.702773036410806</v>
      </c>
      <c r="L177" s="895">
        <f>L111*0.533</f>
        <v>12.174483279632199</v>
      </c>
      <c r="M177" s="902">
        <f>M111*0.521</f>
        <v>11.696562132106136</v>
      </c>
      <c r="N177" s="876"/>
      <c r="O177" s="876"/>
      <c r="P177" s="894" t="s">
        <v>177</v>
      </c>
      <c r="Q177" s="895">
        <f>Q111*0.521</f>
        <v>11.409038001108417</v>
      </c>
    </row>
    <row r="178" spans="1:17" ht="13">
      <c r="A178" s="894" t="s">
        <v>71</v>
      </c>
      <c r="B178" s="895">
        <f>B112*0.521</f>
        <v>8.2173773041296023</v>
      </c>
      <c r="C178" s="895">
        <f t="shared" ref="C178:K178" si="56">C112*0.487</f>
        <v>8.1185815960576662</v>
      </c>
      <c r="D178" s="895">
        <f t="shared" si="56"/>
        <v>8.8205576891713307</v>
      </c>
      <c r="E178" s="895">
        <f t="shared" si="56"/>
        <v>9.8449385662779267</v>
      </c>
      <c r="F178" s="895">
        <f t="shared" si="56"/>
        <v>10.005275945153194</v>
      </c>
      <c r="G178" s="895">
        <f t="shared" si="56"/>
        <v>9.6360178707450377</v>
      </c>
      <c r="H178" s="895">
        <f t="shared" si="56"/>
        <v>9.3973006475340455</v>
      </c>
      <c r="I178" s="895">
        <f t="shared" si="56"/>
        <v>9.6194775137940223</v>
      </c>
      <c r="J178" s="895">
        <f t="shared" si="56"/>
        <v>9.3856218601837291</v>
      </c>
      <c r="K178" s="895">
        <f t="shared" si="56"/>
        <v>9.3902446535269366</v>
      </c>
      <c r="L178" s="895">
        <f>L112*0.521</f>
        <v>9.966828251162859</v>
      </c>
      <c r="M178" s="902">
        <f>M112*0.487</f>
        <v>8.8216599091023742</v>
      </c>
      <c r="N178" s="876"/>
      <c r="O178" s="876"/>
      <c r="P178" s="894" t="s">
        <v>71</v>
      </c>
      <c r="Q178" s="895">
        <f>Q112*0.487</f>
        <v>9.1882882955476592</v>
      </c>
    </row>
    <row r="179" spans="1:17" ht="13.5" thickBot="1">
      <c r="A179" s="898" t="s">
        <v>178</v>
      </c>
      <c r="B179" s="899">
        <f>B113*0.487</f>
        <v>9.1427237339550587</v>
      </c>
      <c r="C179" s="899">
        <f t="shared" ref="C179:K179" si="57">C113*0.518</f>
        <v>9.8760139880975828</v>
      </c>
      <c r="D179" s="899">
        <f t="shared" si="57"/>
        <v>10.402702460800137</v>
      </c>
      <c r="E179" s="899">
        <f t="shared" si="57"/>
        <v>11.436750765628197</v>
      </c>
      <c r="F179" s="899">
        <f t="shared" si="57"/>
        <v>11.594466781026135</v>
      </c>
      <c r="G179" s="899">
        <f t="shared" si="57"/>
        <v>11.321685301710639</v>
      </c>
      <c r="H179" s="899">
        <f t="shared" si="57"/>
        <v>11.120634557757592</v>
      </c>
      <c r="I179" s="899">
        <f t="shared" si="57"/>
        <v>11.531643359009554</v>
      </c>
      <c r="J179" s="899">
        <f t="shared" si="57"/>
        <v>11.460327965766995</v>
      </c>
      <c r="K179" s="899">
        <f t="shared" si="57"/>
        <v>11.415293225535668</v>
      </c>
      <c r="L179" s="899">
        <f>L113*0.487</f>
        <v>10.780404493820267</v>
      </c>
      <c r="M179" s="903">
        <f>M113*0.518</f>
        <v>11.407315242874441</v>
      </c>
      <c r="N179" s="876"/>
      <c r="O179" s="876"/>
      <c r="P179" s="898" t="s">
        <v>178</v>
      </c>
      <c r="Q179" s="899">
        <f>Q113*0.518</f>
        <v>11.088341290018477</v>
      </c>
    </row>
    <row r="180" spans="1:17" ht="13">
      <c r="A180" s="357"/>
      <c r="B180" s="357"/>
      <c r="C180" s="357"/>
      <c r="D180" s="357"/>
      <c r="E180" s="357"/>
      <c r="F180" s="357"/>
      <c r="G180" s="799"/>
      <c r="H180" s="799"/>
      <c r="I180" s="799"/>
      <c r="J180" s="799"/>
      <c r="K180" s="799"/>
      <c r="L180" s="799"/>
      <c r="M180" s="799"/>
      <c r="N180" s="799"/>
      <c r="O180" s="799"/>
      <c r="P180" s="799"/>
      <c r="Q180" s="799"/>
    </row>
    <row r="181" spans="1:17" ht="16" thickBot="1">
      <c r="A181" s="875">
        <v>2023</v>
      </c>
      <c r="B181" s="876"/>
      <c r="C181" s="876" t="s">
        <v>181</v>
      </c>
      <c r="D181" s="876"/>
      <c r="E181" s="876"/>
      <c r="F181" s="876"/>
      <c r="G181" s="876"/>
      <c r="H181" s="876"/>
      <c r="I181" s="876"/>
      <c r="J181" s="876"/>
      <c r="K181" s="876"/>
      <c r="L181" s="876"/>
      <c r="M181" s="877" t="s">
        <v>93</v>
      </c>
      <c r="N181" s="876"/>
      <c r="O181" s="876"/>
      <c r="P181" s="875">
        <v>2023</v>
      </c>
      <c r="Q181" s="876"/>
    </row>
    <row r="182" spans="1:17" ht="13.5" thickBot="1">
      <c r="A182" s="878"/>
      <c r="B182" s="879" t="s">
        <v>161</v>
      </c>
      <c r="C182" s="879" t="s">
        <v>162</v>
      </c>
      <c r="D182" s="879" t="s">
        <v>163</v>
      </c>
      <c r="E182" s="879" t="s">
        <v>164</v>
      </c>
      <c r="F182" s="879" t="s">
        <v>165</v>
      </c>
      <c r="G182" s="879" t="s">
        <v>166</v>
      </c>
      <c r="H182" s="879" t="s">
        <v>167</v>
      </c>
      <c r="I182" s="879" t="s">
        <v>168</v>
      </c>
      <c r="J182" s="879" t="s">
        <v>169</v>
      </c>
      <c r="K182" s="879" t="s">
        <v>170</v>
      </c>
      <c r="L182" s="879" t="s">
        <v>171</v>
      </c>
      <c r="M182" s="880" t="s">
        <v>172</v>
      </c>
      <c r="N182" s="876"/>
      <c r="O182" s="876"/>
      <c r="P182" s="878"/>
      <c r="Q182" s="880" t="s">
        <v>173</v>
      </c>
    </row>
    <row r="183" spans="1:17" ht="13.5" thickBot="1">
      <c r="A183" s="881" t="s">
        <v>174</v>
      </c>
      <c r="B183" s="882">
        <f>B117*0.518</f>
        <v>10.722206776083063</v>
      </c>
      <c r="C183" s="882">
        <f t="shared" ref="C183:M183" si="58">C117*0.518</f>
        <v>10.732260515461231</v>
      </c>
      <c r="D183" s="882">
        <f t="shared" si="58"/>
        <v>10.863378865448793</v>
      </c>
      <c r="E183" s="882">
        <f t="shared" si="58"/>
        <v>10.729155189440855</v>
      </c>
      <c r="F183" s="882">
        <f t="shared" si="58"/>
        <v>10.625869380653077</v>
      </c>
      <c r="G183" s="882">
        <f t="shared" si="58"/>
        <v>10.330576380584718</v>
      </c>
      <c r="H183" s="882">
        <f t="shared" si="58"/>
        <v>9.7048689421728085</v>
      </c>
      <c r="I183" s="882">
        <f t="shared" si="58"/>
        <v>9.8940493638142559</v>
      </c>
      <c r="J183" s="882">
        <f t="shared" si="58"/>
        <v>9.8151138283841863</v>
      </c>
      <c r="K183" s="882">
        <f t="shared" si="58"/>
        <v>9.946603855776802</v>
      </c>
      <c r="L183" s="882">
        <f t="shared" si="58"/>
        <v>9.7246653054793892</v>
      </c>
      <c r="M183" s="883">
        <f t="shared" si="58"/>
        <v>9.5949981268940512</v>
      </c>
      <c r="N183" s="876"/>
      <c r="O183" s="876"/>
      <c r="P183" s="884" t="s">
        <v>174</v>
      </c>
      <c r="Q183" s="885">
        <f>Q117*0.518</f>
        <v>10.255156129058223</v>
      </c>
    </row>
    <row r="184" spans="1:17" ht="13">
      <c r="A184" s="889" t="s">
        <v>179</v>
      </c>
      <c r="B184" s="900">
        <f>B118*0.539</f>
        <v>11.458941294145017</v>
      </c>
      <c r="C184" s="900">
        <f t="shared" ref="C184:M184" si="59">C118*0.539</f>
        <v>10.82536812554314</v>
      </c>
      <c r="D184" s="900">
        <f t="shared" si="59"/>
        <v>11.127043816630353</v>
      </c>
      <c r="E184" s="900">
        <f t="shared" si="59"/>
        <v>11.083321219860535</v>
      </c>
      <c r="F184" s="900">
        <f t="shared" si="59"/>
        <v>10.821699731606406</v>
      </c>
      <c r="G184" s="900">
        <f t="shared" si="59"/>
        <v>10.563660444359654</v>
      </c>
      <c r="H184" s="900">
        <f t="shared" si="59"/>
        <v>9.5075930216340865</v>
      </c>
      <c r="I184" s="900">
        <f t="shared" si="59"/>
        <v>10.250007483054404</v>
      </c>
      <c r="J184" s="900">
        <f t="shared" si="59"/>
        <v>9.8457724232752408</v>
      </c>
      <c r="K184" s="900">
        <f t="shared" si="59"/>
        <v>10.353735160027092</v>
      </c>
      <c r="L184" s="900">
        <f t="shared" si="59"/>
        <v>9.2667103764273655</v>
      </c>
      <c r="M184" s="901">
        <f t="shared" si="59"/>
        <v>10.13286793198254</v>
      </c>
      <c r="N184" s="876"/>
      <c r="O184" s="876"/>
      <c r="P184" s="889" t="s">
        <v>179</v>
      </c>
      <c r="Q184" s="890">
        <f>Q118*0.539</f>
        <v>10.570634525536587</v>
      </c>
    </row>
    <row r="185" spans="1:17" ht="13">
      <c r="A185" s="894" t="s">
        <v>175</v>
      </c>
      <c r="B185" s="895">
        <f>B119*0.533</f>
        <v>11.634280540569197</v>
      </c>
      <c r="C185" s="895">
        <f t="shared" ref="C185:M185" si="60">C119*0.533</f>
        <v>11.659223087893494</v>
      </c>
      <c r="D185" s="895">
        <f t="shared" si="60"/>
        <v>11.724838722595674</v>
      </c>
      <c r="E185" s="895">
        <f t="shared" si="60"/>
        <v>11.620044186937664</v>
      </c>
      <c r="F185" s="895">
        <f t="shared" si="60"/>
        <v>11.335663692583525</v>
      </c>
      <c r="G185" s="895">
        <f t="shared" si="60"/>
        <v>11.00759404884851</v>
      </c>
      <c r="H185" s="895">
        <f t="shared" si="60"/>
        <v>10.437679782884738</v>
      </c>
      <c r="I185" s="895">
        <f t="shared" si="60"/>
        <v>10.763869359048673</v>
      </c>
      <c r="J185" s="895">
        <f t="shared" si="60"/>
        <v>10.642541544703063</v>
      </c>
      <c r="K185" s="895">
        <f t="shared" si="60"/>
        <v>10.980841518836881</v>
      </c>
      <c r="L185" s="895">
        <f t="shared" si="60"/>
        <v>10.818266024749789</v>
      </c>
      <c r="M185" s="902">
        <f t="shared" si="60"/>
        <v>10.784244874788188</v>
      </c>
      <c r="N185" s="876"/>
      <c r="O185" s="876"/>
      <c r="P185" s="894" t="s">
        <v>175</v>
      </c>
      <c r="Q185" s="895">
        <f>Q119*0.533</f>
        <v>11.156213655079206</v>
      </c>
    </row>
    <row r="186" spans="1:17" ht="13">
      <c r="A186" s="894" t="s">
        <v>176</v>
      </c>
      <c r="B186" s="895">
        <f>B120*0.533</f>
        <v>11.534647086321041</v>
      </c>
      <c r="C186" s="895">
        <f t="shared" ref="C186:M186" si="61">C120*0.533</f>
        <v>11.475242771226366</v>
      </c>
      <c r="D186" s="895">
        <f t="shared" si="61"/>
        <v>11.607590524299603</v>
      </c>
      <c r="E186" s="895">
        <f t="shared" si="61"/>
        <v>11.466496149913157</v>
      </c>
      <c r="F186" s="895">
        <f t="shared" si="61"/>
        <v>11.297015276648676</v>
      </c>
      <c r="G186" s="895">
        <f t="shared" si="61"/>
        <v>10.896697056776288</v>
      </c>
      <c r="H186" s="895">
        <f t="shared" si="61"/>
        <v>10.151651518620033</v>
      </c>
      <c r="I186" s="895">
        <f t="shared" si="61"/>
        <v>10.620854647854767</v>
      </c>
      <c r="J186" s="895">
        <f t="shared" si="61"/>
        <v>10.468504971880742</v>
      </c>
      <c r="K186" s="895">
        <f t="shared" si="61"/>
        <v>10.823170734057257</v>
      </c>
      <c r="L186" s="895">
        <f t="shared" si="61"/>
        <v>10.671205197818374</v>
      </c>
      <c r="M186" s="902">
        <f t="shared" si="61"/>
        <v>10.596220492193581</v>
      </c>
      <c r="N186" s="876"/>
      <c r="O186" s="876"/>
      <c r="P186" s="894" t="s">
        <v>176</v>
      </c>
      <c r="Q186" s="895">
        <f>Q120*0.533</f>
        <v>11.031002646258642</v>
      </c>
    </row>
    <row r="187" spans="1:17" ht="13">
      <c r="A187" s="894" t="s">
        <v>177</v>
      </c>
      <c r="B187" s="895">
        <f>B121*0.533</f>
        <v>11.801513925138551</v>
      </c>
      <c r="C187" s="895">
        <f t="shared" ref="C187:K187" si="62">C121*0.521</f>
        <v>11.286966827500336</v>
      </c>
      <c r="D187" s="895">
        <f t="shared" si="62"/>
        <v>11.733374241140101</v>
      </c>
      <c r="E187" s="895">
        <f t="shared" si="62"/>
        <v>11.36110955018288</v>
      </c>
      <c r="F187" s="895">
        <f t="shared" si="62"/>
        <v>11.161631674079562</v>
      </c>
      <c r="G187" s="895">
        <f t="shared" si="62"/>
        <v>10.583899911833292</v>
      </c>
      <c r="H187" s="895">
        <f t="shared" si="62"/>
        <v>10.317655120506888</v>
      </c>
      <c r="I187" s="895">
        <f t="shared" si="62"/>
        <v>10.422589760631372</v>
      </c>
      <c r="J187" s="895">
        <f t="shared" si="62"/>
        <v>10.501536389794417</v>
      </c>
      <c r="K187" s="895">
        <f t="shared" si="62"/>
        <v>10.349755916183044</v>
      </c>
      <c r="L187" s="895">
        <f>L121*0.533</f>
        <v>10.782793170967224</v>
      </c>
      <c r="M187" s="902">
        <f>M121*0.521</f>
        <v>10.703490389377681</v>
      </c>
      <c r="N187" s="876"/>
      <c r="O187" s="876"/>
      <c r="P187" s="894" t="s">
        <v>177</v>
      </c>
      <c r="Q187" s="895">
        <f>Q121*0.521</f>
        <v>10.845269973524072</v>
      </c>
    </row>
    <row r="188" spans="1:17" ht="13">
      <c r="A188" s="894" t="s">
        <v>71</v>
      </c>
      <c r="B188" s="895">
        <f>B122*0.521</f>
        <v>9.3796571828298205</v>
      </c>
      <c r="C188" s="895">
        <f t="shared" ref="C188:K188" si="63">C122*0.487</f>
        <v>8.7966015362727354</v>
      </c>
      <c r="D188" s="895">
        <f t="shared" si="63"/>
        <v>8.9508441735063258</v>
      </c>
      <c r="E188" s="895">
        <f t="shared" si="63"/>
        <v>8.9107362705794912</v>
      </c>
      <c r="F188" s="895">
        <f t="shared" si="63"/>
        <v>8.7639405639631978</v>
      </c>
      <c r="G188" s="895">
        <f t="shared" si="63"/>
        <v>8.5157755364020904</v>
      </c>
      <c r="H188" s="895">
        <f t="shared" si="63"/>
        <v>8.0702766913319657</v>
      </c>
      <c r="I188" s="895">
        <f t="shared" si="63"/>
        <v>8.1188395136760505</v>
      </c>
      <c r="J188" s="895">
        <f t="shared" si="63"/>
        <v>8.1597094378173551</v>
      </c>
      <c r="K188" s="895">
        <f t="shared" si="63"/>
        <v>8.1526317484293891</v>
      </c>
      <c r="L188" s="895">
        <f>L122*0.521</f>
        <v>8.3360910280872016</v>
      </c>
      <c r="M188" s="902">
        <f>M122*0.487</f>
        <v>7.5710218925112933</v>
      </c>
      <c r="N188" s="876"/>
      <c r="O188" s="876"/>
      <c r="P188" s="894" t="s">
        <v>71</v>
      </c>
      <c r="Q188" s="895">
        <f>Q122*0.487</f>
        <v>8.3748097593170812</v>
      </c>
    </row>
    <row r="189" spans="1:17" ht="13.5" thickBot="1">
      <c r="A189" s="898" t="s">
        <v>178</v>
      </c>
      <c r="B189" s="899">
        <f>B123*0.487</f>
        <v>10.777580961771369</v>
      </c>
      <c r="C189" s="899">
        <f t="shared" ref="C189:K189" si="64">C123*0.518</f>
        <v>11.445843131723731</v>
      </c>
      <c r="D189" s="899">
        <f t="shared" si="64"/>
        <v>11.518252055836697</v>
      </c>
      <c r="E189" s="899">
        <f t="shared" si="64"/>
        <v>11.435673024332031</v>
      </c>
      <c r="F189" s="899">
        <f t="shared" si="64"/>
        <v>11.342439505592612</v>
      </c>
      <c r="G189" s="899">
        <f t="shared" si="64"/>
        <v>11.045980729015472</v>
      </c>
      <c r="H189" s="899">
        <f t="shared" si="64"/>
        <v>10.436939003874176</v>
      </c>
      <c r="I189" s="899">
        <f t="shared" si="64"/>
        <v>10.589755410746129</v>
      </c>
      <c r="J189" s="899">
        <f t="shared" si="64"/>
        <v>10.616111898605924</v>
      </c>
      <c r="K189" s="899">
        <f t="shared" si="64"/>
        <v>10.725836664813192</v>
      </c>
      <c r="L189" s="899">
        <f>L123*0.487</f>
        <v>10.041041905999935</v>
      </c>
      <c r="M189" s="903">
        <f>M123*0.518</f>
        <v>10.534945061369093</v>
      </c>
      <c r="N189" s="876"/>
      <c r="O189" s="876"/>
      <c r="P189" s="898" t="s">
        <v>178</v>
      </c>
      <c r="Q189" s="899">
        <f>Q123*0.518</f>
        <v>11.019214171740465</v>
      </c>
    </row>
    <row r="190" spans="1:17" ht="13">
      <c r="A190" s="357"/>
      <c r="B190" s="357"/>
      <c r="C190" s="357"/>
      <c r="D190" s="357"/>
      <c r="E190" s="357"/>
      <c r="F190" s="357"/>
      <c r="G190" s="799"/>
      <c r="H190" s="799"/>
      <c r="I190" s="799"/>
      <c r="J190" s="799"/>
      <c r="K190" s="799"/>
      <c r="L190" s="799"/>
      <c r="M190" s="799"/>
      <c r="N190" s="799"/>
      <c r="O190" s="799"/>
      <c r="P190" s="799"/>
      <c r="Q190" s="799"/>
    </row>
    <row r="191" spans="1:17" ht="16" thickBot="1">
      <c r="A191" s="875">
        <v>2024</v>
      </c>
      <c r="B191" s="876"/>
      <c r="C191" s="876" t="s">
        <v>181</v>
      </c>
      <c r="D191" s="876"/>
      <c r="E191" s="876"/>
      <c r="F191" s="876"/>
      <c r="G191" s="876"/>
      <c r="H191" s="876"/>
      <c r="I191" s="876"/>
      <c r="J191" s="876"/>
      <c r="K191" s="876"/>
      <c r="L191" s="876"/>
      <c r="M191" s="877" t="s">
        <v>93</v>
      </c>
      <c r="N191" s="876"/>
      <c r="O191" s="876"/>
      <c r="P191" s="875">
        <v>2024</v>
      </c>
      <c r="Q191" s="876"/>
    </row>
    <row r="192" spans="1:17" ht="13.5" thickBot="1">
      <c r="A192" s="878"/>
      <c r="B192" s="879" t="s">
        <v>161</v>
      </c>
      <c r="C192" s="879" t="s">
        <v>162</v>
      </c>
      <c r="D192" s="879" t="s">
        <v>163</v>
      </c>
      <c r="E192" s="879" t="s">
        <v>164</v>
      </c>
      <c r="F192" s="879" t="s">
        <v>165</v>
      </c>
      <c r="G192" s="879" t="s">
        <v>166</v>
      </c>
      <c r="H192" s="879" t="s">
        <v>167</v>
      </c>
      <c r="I192" s="879" t="s">
        <v>168</v>
      </c>
      <c r="J192" s="879" t="s">
        <v>169</v>
      </c>
      <c r="K192" s="879" t="s">
        <v>170</v>
      </c>
      <c r="L192" s="879" t="s">
        <v>171</v>
      </c>
      <c r="M192" s="880" t="s">
        <v>172</v>
      </c>
      <c r="N192" s="876"/>
      <c r="O192" s="876"/>
      <c r="P192" s="878"/>
      <c r="Q192" s="880" t="s">
        <v>173</v>
      </c>
    </row>
    <row r="193" spans="1:17" ht="13.5" thickBot="1">
      <c r="A193" s="881" t="s">
        <v>174</v>
      </c>
      <c r="B193" s="882">
        <f>B127*0.518</f>
        <v>9.8219922237086763</v>
      </c>
      <c r="C193" s="882">
        <f t="shared" ref="C193:M193" si="65">C127*0.518</f>
        <v>9.8131467120266045</v>
      </c>
      <c r="D193" s="882">
        <f t="shared" si="65"/>
        <v>9.919040905812091</v>
      </c>
      <c r="E193" s="882">
        <f t="shared" si="65"/>
        <v>9.9321052751593548</v>
      </c>
      <c r="F193" s="882">
        <f t="shared" si="65"/>
        <v>0</v>
      </c>
      <c r="G193" s="882">
        <f t="shared" si="65"/>
        <v>0</v>
      </c>
      <c r="H193" s="882">
        <f t="shared" si="65"/>
        <v>0</v>
      </c>
      <c r="I193" s="882">
        <f t="shared" si="65"/>
        <v>0</v>
      </c>
      <c r="J193" s="882">
        <f t="shared" si="65"/>
        <v>0</v>
      </c>
      <c r="K193" s="882">
        <f t="shared" si="65"/>
        <v>0</v>
      </c>
      <c r="L193" s="882">
        <f t="shared" si="65"/>
        <v>0</v>
      </c>
      <c r="M193" s="883">
        <f t="shared" si="65"/>
        <v>0</v>
      </c>
      <c r="N193" s="876"/>
      <c r="O193" s="876"/>
      <c r="P193" s="884" t="s">
        <v>174</v>
      </c>
      <c r="Q193" s="885">
        <f>Q127*0.518</f>
        <v>0</v>
      </c>
    </row>
    <row r="194" spans="1:17" ht="13">
      <c r="A194" s="889" t="s">
        <v>179</v>
      </c>
      <c r="B194" s="900">
        <f>B128*0.539</f>
        <v>10.090378537781831</v>
      </c>
      <c r="C194" s="900">
        <f t="shared" ref="C194:M194" si="66">C128*0.539</f>
        <v>10.252631437020783</v>
      </c>
      <c r="D194" s="900">
        <f t="shared" si="66"/>
        <v>10.146001064673355</v>
      </c>
      <c r="E194" s="900">
        <f t="shared" si="66"/>
        <v>9.9778468901979522</v>
      </c>
      <c r="F194" s="900">
        <f t="shared" si="66"/>
        <v>0</v>
      </c>
      <c r="G194" s="900">
        <f t="shared" si="66"/>
        <v>0</v>
      </c>
      <c r="H194" s="900">
        <f t="shared" si="66"/>
        <v>0</v>
      </c>
      <c r="I194" s="900">
        <f t="shared" si="66"/>
        <v>0</v>
      </c>
      <c r="J194" s="900">
        <f t="shared" si="66"/>
        <v>0</v>
      </c>
      <c r="K194" s="900">
        <f t="shared" si="66"/>
        <v>0</v>
      </c>
      <c r="L194" s="900">
        <f t="shared" si="66"/>
        <v>0</v>
      </c>
      <c r="M194" s="901">
        <f t="shared" si="66"/>
        <v>0</v>
      </c>
      <c r="N194" s="876"/>
      <c r="O194" s="876"/>
      <c r="P194" s="889" t="s">
        <v>179</v>
      </c>
      <c r="Q194" s="890">
        <f>Q128*0.539</f>
        <v>0</v>
      </c>
    </row>
    <row r="195" spans="1:17" ht="13">
      <c r="A195" s="894" t="s">
        <v>175</v>
      </c>
      <c r="B195" s="895">
        <f>B129*0.533</f>
        <v>10.913100498616643</v>
      </c>
      <c r="C195" s="895">
        <f t="shared" ref="C195:M195" si="67">C129*0.533</f>
        <v>10.765346666885062</v>
      </c>
      <c r="D195" s="895">
        <f t="shared" si="67"/>
        <v>10.83401891531174</v>
      </c>
      <c r="E195" s="895">
        <f t="shared" si="67"/>
        <v>10.858294217241841</v>
      </c>
      <c r="F195" s="895">
        <f t="shared" si="67"/>
        <v>0</v>
      </c>
      <c r="G195" s="895">
        <f t="shared" si="67"/>
        <v>0</v>
      </c>
      <c r="H195" s="895">
        <f t="shared" si="67"/>
        <v>0</v>
      </c>
      <c r="I195" s="895">
        <f t="shared" si="67"/>
        <v>0</v>
      </c>
      <c r="J195" s="895">
        <f t="shared" si="67"/>
        <v>0</v>
      </c>
      <c r="K195" s="895">
        <f t="shared" si="67"/>
        <v>0</v>
      </c>
      <c r="L195" s="895">
        <f t="shared" si="67"/>
        <v>0</v>
      </c>
      <c r="M195" s="902">
        <f t="shared" si="67"/>
        <v>0</v>
      </c>
      <c r="N195" s="876"/>
      <c r="O195" s="876"/>
      <c r="P195" s="894" t="s">
        <v>175</v>
      </c>
      <c r="Q195" s="895">
        <f>Q129*0.533</f>
        <v>0</v>
      </c>
    </row>
    <row r="196" spans="1:17" ht="13">
      <c r="A196" s="894" t="s">
        <v>176</v>
      </c>
      <c r="B196" s="895">
        <f>B130*0.533</f>
        <v>10.798887308358392</v>
      </c>
      <c r="C196" s="895">
        <f t="shared" ref="C196:M196" si="68">C130*0.533</f>
        <v>10.618082119370122</v>
      </c>
      <c r="D196" s="895">
        <f t="shared" si="68"/>
        <v>10.700031884070759</v>
      </c>
      <c r="E196" s="895">
        <f t="shared" si="68"/>
        <v>10.685577280727875</v>
      </c>
      <c r="F196" s="895">
        <f t="shared" si="68"/>
        <v>0</v>
      </c>
      <c r="G196" s="895">
        <f t="shared" si="68"/>
        <v>0</v>
      </c>
      <c r="H196" s="895">
        <f t="shared" si="68"/>
        <v>0</v>
      </c>
      <c r="I196" s="895">
        <f t="shared" si="68"/>
        <v>0</v>
      </c>
      <c r="J196" s="895">
        <f t="shared" si="68"/>
        <v>0</v>
      </c>
      <c r="K196" s="895">
        <f t="shared" si="68"/>
        <v>0</v>
      </c>
      <c r="L196" s="895">
        <f t="shared" si="68"/>
        <v>0</v>
      </c>
      <c r="M196" s="902">
        <f t="shared" si="68"/>
        <v>0</v>
      </c>
      <c r="N196" s="876"/>
      <c r="O196" s="876"/>
      <c r="P196" s="894" t="s">
        <v>176</v>
      </c>
      <c r="Q196" s="895">
        <f>Q130*0.533</f>
        <v>0</v>
      </c>
    </row>
    <row r="197" spans="1:17" ht="13">
      <c r="A197" s="894" t="s">
        <v>177</v>
      </c>
      <c r="B197" s="895">
        <f>B131*0.533</f>
        <v>10.993354557950246</v>
      </c>
      <c r="C197" s="895">
        <f t="shared" ref="C197:K197" si="69">C131*0.521</f>
        <v>10.621577382443068</v>
      </c>
      <c r="D197" s="895">
        <f t="shared" si="69"/>
        <v>10.51663632340926</v>
      </c>
      <c r="E197" s="895">
        <f t="shared" si="69"/>
        <v>10.550336969175344</v>
      </c>
      <c r="F197" s="895">
        <f t="shared" si="69"/>
        <v>0</v>
      </c>
      <c r="G197" s="895">
        <f t="shared" si="69"/>
        <v>0</v>
      </c>
      <c r="H197" s="895">
        <f t="shared" si="69"/>
        <v>0</v>
      </c>
      <c r="I197" s="895">
        <f t="shared" si="69"/>
        <v>0</v>
      </c>
      <c r="J197" s="895">
        <f t="shared" si="69"/>
        <v>0</v>
      </c>
      <c r="K197" s="895">
        <f t="shared" si="69"/>
        <v>0</v>
      </c>
      <c r="L197" s="895">
        <f>L131*0.533</f>
        <v>0</v>
      </c>
      <c r="M197" s="902">
        <f>M131*0.521</f>
        <v>0</v>
      </c>
      <c r="N197" s="876"/>
      <c r="O197" s="876"/>
      <c r="P197" s="894" t="s">
        <v>177</v>
      </c>
      <c r="Q197" s="895">
        <f>Q131*0.521</f>
        <v>0</v>
      </c>
    </row>
    <row r="198" spans="1:17" ht="13">
      <c r="A198" s="894" t="s">
        <v>71</v>
      </c>
      <c r="B198" s="895">
        <f>B132*0.521</f>
        <v>8.3391703593487367</v>
      </c>
      <c r="C198" s="895">
        <f t="shared" ref="C198:K198" si="70">C132*0.487</f>
        <v>8.0243525564660914</v>
      </c>
      <c r="D198" s="895">
        <f t="shared" si="70"/>
        <v>8.1438607347654308</v>
      </c>
      <c r="E198" s="895">
        <f t="shared" si="70"/>
        <v>8.2149319862562056</v>
      </c>
      <c r="F198" s="895">
        <f t="shared" si="70"/>
        <v>0</v>
      </c>
      <c r="G198" s="895">
        <f t="shared" si="70"/>
        <v>0</v>
      </c>
      <c r="H198" s="895">
        <f t="shared" si="70"/>
        <v>0</v>
      </c>
      <c r="I198" s="895">
        <f t="shared" si="70"/>
        <v>0</v>
      </c>
      <c r="J198" s="895">
        <f t="shared" si="70"/>
        <v>0</v>
      </c>
      <c r="K198" s="895">
        <f t="shared" si="70"/>
        <v>0</v>
      </c>
      <c r="L198" s="895">
        <f>L132*0.521</f>
        <v>0</v>
      </c>
      <c r="M198" s="902">
        <f>M132*0.487</f>
        <v>0</v>
      </c>
      <c r="N198" s="876"/>
      <c r="O198" s="876"/>
      <c r="P198" s="894" t="s">
        <v>71</v>
      </c>
      <c r="Q198" s="895">
        <f>Q132*0.487</f>
        <v>0</v>
      </c>
    </row>
    <row r="199" spans="1:17" ht="13.5" thickBot="1">
      <c r="A199" s="898" t="s">
        <v>178</v>
      </c>
      <c r="B199" s="899">
        <f>B133*0.487</f>
        <v>10.019467606732444</v>
      </c>
      <c r="C199" s="899">
        <f t="shared" ref="C199:K199" si="71">C133*0.518</f>
        <v>10.538904774995549</v>
      </c>
      <c r="D199" s="899">
        <f t="shared" si="71"/>
        <v>10.555494848364514</v>
      </c>
      <c r="E199" s="899">
        <f t="shared" si="71"/>
        <v>10.485010389458582</v>
      </c>
      <c r="F199" s="899">
        <f t="shared" si="71"/>
        <v>0</v>
      </c>
      <c r="G199" s="899">
        <f t="shared" si="71"/>
        <v>0</v>
      </c>
      <c r="H199" s="899">
        <f t="shared" si="71"/>
        <v>0</v>
      </c>
      <c r="I199" s="899">
        <f t="shared" si="71"/>
        <v>0</v>
      </c>
      <c r="J199" s="899">
        <f t="shared" si="71"/>
        <v>0</v>
      </c>
      <c r="K199" s="899">
        <f t="shared" si="71"/>
        <v>0</v>
      </c>
      <c r="L199" s="899">
        <f>L133*0.487</f>
        <v>0</v>
      </c>
      <c r="M199" s="903">
        <f>M133*0.518</f>
        <v>0</v>
      </c>
      <c r="N199" s="876"/>
      <c r="O199" s="876"/>
      <c r="P199" s="898" t="s">
        <v>178</v>
      </c>
      <c r="Q199" s="899">
        <f>Q133*0.518</f>
        <v>0</v>
      </c>
    </row>
    <row r="200" spans="1:17" ht="13">
      <c r="A200" s="357"/>
      <c r="B200" s="357"/>
      <c r="C200" s="357"/>
      <c r="D200" s="357"/>
      <c r="E200" s="357"/>
      <c r="F200" s="357"/>
      <c r="G200" s="799"/>
      <c r="H200" s="799"/>
      <c r="I200" s="799"/>
      <c r="J200" s="799"/>
      <c r="K200" s="799"/>
      <c r="L200" s="799"/>
      <c r="M200" s="799"/>
      <c r="N200" s="799"/>
      <c r="O200" s="799"/>
      <c r="P200" s="799"/>
      <c r="Q200" s="799"/>
    </row>
    <row r="201" spans="1:17" ht="13">
      <c r="A201" s="357"/>
      <c r="B201" s="357"/>
      <c r="C201" s="357"/>
      <c r="D201" s="357"/>
      <c r="E201" s="357"/>
      <c r="F201" s="357"/>
      <c r="G201" s="799"/>
      <c r="H201" s="799"/>
      <c r="I201" s="799"/>
      <c r="J201" s="799"/>
      <c r="K201" s="799"/>
      <c r="L201" s="799"/>
      <c r="M201" s="799"/>
      <c r="N201" s="799"/>
      <c r="O201" s="799"/>
      <c r="P201" s="799"/>
      <c r="Q201" s="799"/>
    </row>
    <row r="202" spans="1:17" ht="13">
      <c r="A202" s="357"/>
      <c r="B202" s="357"/>
      <c r="C202" s="357"/>
      <c r="D202" s="357"/>
      <c r="E202" s="357"/>
      <c r="F202" s="357"/>
      <c r="G202" s="799"/>
      <c r="H202" s="799"/>
      <c r="I202" s="799"/>
      <c r="J202" s="799"/>
      <c r="K202" s="799"/>
      <c r="L202" s="799"/>
      <c r="M202" s="799"/>
      <c r="N202" s="799"/>
      <c r="O202" s="799"/>
      <c r="P202" s="799"/>
      <c r="Q202" s="799"/>
    </row>
    <row r="203" spans="1:17" ht="13">
      <c r="A203" s="357"/>
      <c r="B203" s="357"/>
      <c r="C203" s="357"/>
      <c r="D203" s="357"/>
      <c r="E203" s="357"/>
      <c r="F203" s="357"/>
      <c r="G203" s="799"/>
      <c r="H203" s="799"/>
      <c r="I203" s="799"/>
      <c r="J203" s="799"/>
      <c r="K203" s="799"/>
      <c r="L203" s="799"/>
      <c r="M203" s="799"/>
      <c r="N203" s="799"/>
      <c r="O203" s="799"/>
      <c r="P203" s="799"/>
      <c r="Q203" s="799"/>
    </row>
    <row r="204" spans="1:17" ht="13">
      <c r="A204" s="357"/>
      <c r="B204" s="357"/>
      <c r="C204" s="357"/>
      <c r="D204" s="357"/>
      <c r="E204" s="357"/>
      <c r="F204" s="357"/>
      <c r="G204" s="799"/>
      <c r="H204" s="799"/>
      <c r="I204" s="799"/>
      <c r="J204" s="799"/>
      <c r="K204" s="799"/>
      <c r="L204" s="799"/>
      <c r="M204" s="799"/>
      <c r="N204" s="799"/>
      <c r="O204" s="799"/>
      <c r="P204" s="799"/>
      <c r="Q204" s="799"/>
    </row>
    <row r="205" spans="1:17" ht="13.5" thickBot="1">
      <c r="A205" s="904" t="s">
        <v>184</v>
      </c>
      <c r="B205" s="799"/>
      <c r="C205" s="799"/>
      <c r="D205" s="799"/>
      <c r="E205" s="799"/>
      <c r="F205" s="357"/>
      <c r="G205" s="799"/>
      <c r="H205" s="799"/>
      <c r="I205" s="799"/>
      <c r="J205" s="799"/>
      <c r="K205" s="799"/>
      <c r="L205" s="799"/>
      <c r="M205" s="799"/>
      <c r="N205" s="799"/>
      <c r="O205" s="799"/>
      <c r="P205" s="799"/>
      <c r="Q205" s="799"/>
    </row>
    <row r="206" spans="1:17" ht="13.5" thickBot="1">
      <c r="A206" s="905" t="s">
        <v>174</v>
      </c>
      <c r="B206" s="906">
        <v>0.52100000000000002</v>
      </c>
      <c r="C206" s="799"/>
      <c r="D206" s="799"/>
      <c r="E206" s="799"/>
      <c r="F206" s="357"/>
      <c r="G206" s="799"/>
      <c r="H206" s="799"/>
      <c r="I206" s="799"/>
      <c r="J206" s="799"/>
      <c r="K206" s="799"/>
      <c r="L206" s="799"/>
      <c r="M206" s="799"/>
      <c r="N206" s="799"/>
      <c r="O206" s="799"/>
      <c r="P206" s="799"/>
      <c r="Q206" s="799"/>
    </row>
    <row r="207" spans="1:17" ht="13">
      <c r="A207" s="907" t="s">
        <v>175</v>
      </c>
      <c r="B207" s="908">
        <v>0.55000000000000004</v>
      </c>
      <c r="C207" s="799"/>
      <c r="D207" s="799"/>
      <c r="E207" s="799"/>
      <c r="F207" s="357"/>
      <c r="G207" s="799"/>
      <c r="H207" s="799"/>
      <c r="I207" s="799"/>
      <c r="J207" s="799"/>
      <c r="K207" s="799"/>
      <c r="L207" s="799"/>
      <c r="M207" s="799"/>
      <c r="N207" s="799"/>
      <c r="O207" s="799"/>
      <c r="P207" s="799"/>
      <c r="Q207" s="799"/>
    </row>
    <row r="208" spans="1:17" ht="13">
      <c r="A208" s="909" t="s">
        <v>176</v>
      </c>
      <c r="B208" s="910">
        <v>0.52</v>
      </c>
      <c r="C208" s="799"/>
      <c r="D208" s="799"/>
      <c r="E208" s="799"/>
      <c r="F208" s="357"/>
      <c r="G208" s="799"/>
      <c r="H208" s="799"/>
      <c r="I208" s="799"/>
      <c r="J208" s="799"/>
      <c r="K208" s="799"/>
      <c r="L208" s="799"/>
      <c r="M208" s="799"/>
      <c r="N208" s="799"/>
      <c r="O208" s="799"/>
      <c r="P208" s="799"/>
      <c r="Q208" s="799"/>
    </row>
    <row r="209" spans="1:17" ht="13">
      <c r="A209" s="909" t="s">
        <v>177</v>
      </c>
      <c r="B209" s="910">
        <v>0.54</v>
      </c>
      <c r="C209" s="799"/>
      <c r="D209" s="799"/>
      <c r="E209" s="799"/>
      <c r="F209" s="357"/>
      <c r="G209" s="799"/>
      <c r="H209" s="799"/>
      <c r="I209" s="799"/>
      <c r="J209" s="799"/>
      <c r="K209" s="799"/>
      <c r="L209" s="799"/>
      <c r="M209" s="799"/>
      <c r="N209" s="799"/>
      <c r="O209" s="799"/>
      <c r="P209" s="799"/>
      <c r="Q209" s="799"/>
    </row>
    <row r="210" spans="1:17" ht="13.5" thickBot="1">
      <c r="A210" s="911" t="s">
        <v>178</v>
      </c>
      <c r="B210" s="912">
        <v>0.53</v>
      </c>
      <c r="C210" s="799"/>
      <c r="D210" s="799"/>
      <c r="E210" s="799"/>
      <c r="F210" s="357"/>
      <c r="G210" s="799"/>
      <c r="H210" s="799"/>
      <c r="I210" s="799"/>
      <c r="J210" s="799"/>
      <c r="K210" s="799"/>
      <c r="L210" s="799"/>
      <c r="M210" s="799"/>
      <c r="N210" s="799"/>
      <c r="O210" s="799"/>
      <c r="P210" s="799"/>
      <c r="Q210" s="799"/>
    </row>
    <row r="211" spans="1:17" ht="13">
      <c r="A211" s="799"/>
      <c r="B211" s="799"/>
      <c r="C211" s="799"/>
      <c r="D211" s="799"/>
      <c r="E211" s="799"/>
      <c r="F211" s="357"/>
      <c r="G211" s="799"/>
      <c r="H211" s="799"/>
      <c r="I211" s="799"/>
      <c r="J211" s="799"/>
      <c r="K211" s="799"/>
      <c r="L211" s="799"/>
      <c r="M211" s="799"/>
      <c r="N211" s="799"/>
      <c r="O211" s="799"/>
      <c r="P211" s="799"/>
      <c r="Q211" s="799"/>
    </row>
    <row r="212" spans="1:17" ht="13.5" thickBot="1">
      <c r="A212" s="904" t="s">
        <v>182</v>
      </c>
      <c r="B212" s="913"/>
      <c r="C212" s="799"/>
      <c r="D212" s="799"/>
      <c r="E212" s="799"/>
      <c r="F212" s="357"/>
      <c r="G212" s="799"/>
      <c r="H212" s="799"/>
      <c r="I212" s="799"/>
      <c r="J212" s="799"/>
      <c r="K212" s="799"/>
      <c r="L212" s="799"/>
      <c r="M212" s="799"/>
      <c r="N212" s="799"/>
      <c r="O212" s="799"/>
      <c r="P212" s="799"/>
      <c r="Q212" s="799"/>
    </row>
    <row r="213" spans="1:17" ht="13.5" thickBot="1">
      <c r="A213" s="905" t="s">
        <v>174</v>
      </c>
      <c r="B213" s="906">
        <v>0.50700000000000001</v>
      </c>
      <c r="C213" s="799"/>
      <c r="D213" s="799"/>
      <c r="E213" s="799"/>
      <c r="F213" s="357"/>
      <c r="G213" s="799"/>
      <c r="H213" s="799"/>
      <c r="I213" s="799"/>
      <c r="J213" s="799"/>
      <c r="K213" s="799"/>
      <c r="L213" s="799"/>
      <c r="M213" s="799"/>
      <c r="N213" s="799"/>
      <c r="O213" s="799"/>
      <c r="P213" s="799"/>
      <c r="Q213" s="799"/>
    </row>
    <row r="214" spans="1:17" ht="13">
      <c r="A214" s="914" t="s">
        <v>183</v>
      </c>
      <c r="B214" s="908">
        <v>0.53900000000000003</v>
      </c>
      <c r="C214" s="799"/>
      <c r="D214" s="799"/>
      <c r="E214" s="799"/>
      <c r="F214" s="357"/>
      <c r="G214" s="799"/>
      <c r="H214" s="799"/>
      <c r="I214" s="799"/>
      <c r="J214" s="799"/>
      <c r="K214" s="799"/>
      <c r="L214" s="799"/>
      <c r="M214" s="799"/>
      <c r="N214" s="799"/>
      <c r="O214" s="799"/>
      <c r="P214" s="799"/>
      <c r="Q214" s="799"/>
    </row>
    <row r="215" spans="1:17" ht="13">
      <c r="A215" s="907" t="s">
        <v>175</v>
      </c>
      <c r="B215" s="908">
        <v>0.53900000000000003</v>
      </c>
      <c r="C215" s="799"/>
      <c r="D215" s="799"/>
      <c r="E215" s="799"/>
      <c r="F215" s="357"/>
      <c r="G215" s="799"/>
      <c r="H215" s="799"/>
      <c r="I215" s="799"/>
      <c r="J215" s="799"/>
      <c r="K215" s="799"/>
      <c r="L215" s="799"/>
      <c r="M215" s="799"/>
      <c r="N215" s="799"/>
      <c r="O215" s="799"/>
      <c r="P215" s="799"/>
      <c r="Q215" s="799"/>
    </row>
    <row r="216" spans="1:17" ht="15.5">
      <c r="A216" s="909" t="s">
        <v>176</v>
      </c>
      <c r="B216" s="910">
        <v>0.53500000000000003</v>
      </c>
      <c r="C216" s="799"/>
      <c r="D216" s="799"/>
      <c r="E216" s="799"/>
      <c r="F216" s="357"/>
      <c r="G216" s="799"/>
      <c r="H216" s="799"/>
      <c r="I216" s="799"/>
      <c r="J216" s="799"/>
      <c r="K216" s="799"/>
      <c r="L216" s="874"/>
      <c r="M216" s="799"/>
      <c r="N216" s="799"/>
      <c r="O216" s="799"/>
      <c r="P216" s="799"/>
      <c r="Q216" s="799"/>
    </row>
    <row r="217" spans="1:17" ht="13">
      <c r="A217" s="909" t="s">
        <v>177</v>
      </c>
      <c r="B217" s="910">
        <v>0.54</v>
      </c>
      <c r="C217" s="799"/>
      <c r="D217" s="799"/>
      <c r="E217" s="799"/>
      <c r="F217" s="357"/>
      <c r="G217" s="915"/>
      <c r="H217" s="915"/>
      <c r="I217" s="915"/>
      <c r="J217" s="915"/>
      <c r="K217" s="915"/>
      <c r="L217" s="915"/>
      <c r="M217" s="915"/>
      <c r="N217" s="799"/>
      <c r="O217" s="799"/>
      <c r="P217" s="799"/>
      <c r="Q217" s="799"/>
    </row>
    <row r="218" spans="1:17" ht="13">
      <c r="A218" s="909" t="s">
        <v>71</v>
      </c>
      <c r="B218" s="910">
        <v>0.46500000000000002</v>
      </c>
      <c r="C218" s="799"/>
      <c r="D218" s="799"/>
      <c r="E218" s="799"/>
      <c r="F218" s="357"/>
      <c r="G218" s="916"/>
      <c r="H218" s="916"/>
      <c r="I218" s="916"/>
      <c r="J218" s="917"/>
      <c r="K218" s="916"/>
      <c r="L218" s="916"/>
      <c r="M218" s="916"/>
      <c r="N218" s="799"/>
      <c r="O218" s="799"/>
      <c r="P218" s="799"/>
      <c r="Q218" s="799"/>
    </row>
    <row r="219" spans="1:17" ht="13.5" thickBot="1">
      <c r="A219" s="911" t="s">
        <v>178</v>
      </c>
      <c r="B219" s="912">
        <v>0.51600000000000001</v>
      </c>
      <c r="C219" s="799"/>
      <c r="D219" s="799"/>
      <c r="E219" s="799"/>
      <c r="F219" s="918"/>
      <c r="G219" s="918"/>
      <c r="H219" s="918"/>
      <c r="I219" s="918"/>
      <c r="J219" s="919"/>
      <c r="K219" s="918"/>
      <c r="L219" s="918"/>
      <c r="M219" s="916"/>
      <c r="N219" s="799"/>
      <c r="O219" s="799"/>
      <c r="P219" s="799"/>
      <c r="Q219" s="799"/>
    </row>
    <row r="220" spans="1:17" ht="13">
      <c r="A220" s="799"/>
      <c r="B220" s="799"/>
      <c r="C220" s="799"/>
      <c r="D220" s="799"/>
      <c r="E220" s="799"/>
      <c r="F220" s="799"/>
      <c r="G220" s="918"/>
      <c r="H220" s="918"/>
      <c r="I220" s="918"/>
      <c r="J220" s="918"/>
      <c r="K220" s="918"/>
      <c r="L220" s="918"/>
      <c r="M220" s="918"/>
      <c r="N220" s="799"/>
      <c r="O220" s="799"/>
      <c r="P220" s="799"/>
      <c r="Q220" s="799"/>
    </row>
    <row r="221" spans="1:17" ht="13.5" thickBot="1">
      <c r="A221" s="904" t="s">
        <v>238</v>
      </c>
      <c r="B221" s="799"/>
      <c r="C221" s="799"/>
      <c r="D221" s="799"/>
      <c r="E221" s="799"/>
      <c r="F221" s="799"/>
      <c r="G221" s="918"/>
      <c r="H221" s="918"/>
      <c r="I221" s="918"/>
      <c r="J221" s="918"/>
      <c r="K221" s="918"/>
      <c r="L221" s="918"/>
      <c r="M221" s="918"/>
      <c r="N221" s="799"/>
      <c r="O221" s="799"/>
      <c r="P221" s="799"/>
      <c r="Q221" s="799"/>
    </row>
    <row r="222" spans="1:17" ht="13.5" thickBot="1">
      <c r="A222" s="905" t="s">
        <v>174</v>
      </c>
      <c r="B222" s="906">
        <v>0.51800000000000002</v>
      </c>
      <c r="C222" s="799"/>
      <c r="D222" s="799"/>
      <c r="E222" s="799"/>
      <c r="F222" s="799"/>
      <c r="G222" s="918"/>
      <c r="H222" s="918"/>
      <c r="I222" s="918"/>
      <c r="J222" s="918"/>
      <c r="K222" s="918"/>
      <c r="L222" s="918"/>
      <c r="M222" s="918"/>
      <c r="N222" s="799"/>
      <c r="O222" s="799"/>
      <c r="P222" s="799"/>
      <c r="Q222" s="799"/>
    </row>
    <row r="223" spans="1:17" ht="13">
      <c r="A223" s="907" t="s">
        <v>175</v>
      </c>
      <c r="B223" s="908">
        <v>0.53300000000000003</v>
      </c>
      <c r="C223" s="799"/>
      <c r="D223" s="799"/>
      <c r="E223" s="799"/>
      <c r="F223" s="799"/>
      <c r="G223" s="918"/>
      <c r="H223" s="918"/>
      <c r="I223" s="918"/>
      <c r="J223" s="918"/>
      <c r="K223" s="918"/>
      <c r="L223" s="918"/>
      <c r="M223" s="918"/>
      <c r="N223" s="799"/>
      <c r="O223" s="799"/>
      <c r="P223" s="799"/>
      <c r="Q223" s="799"/>
    </row>
    <row r="224" spans="1:17" ht="13">
      <c r="A224" s="909" t="s">
        <v>176</v>
      </c>
      <c r="B224" s="910">
        <v>0.53300000000000003</v>
      </c>
      <c r="C224" s="799"/>
      <c r="D224" s="799"/>
      <c r="E224" s="799"/>
      <c r="F224" s="799"/>
      <c r="G224" s="918"/>
      <c r="H224" s="918"/>
      <c r="I224" s="918"/>
      <c r="J224" s="918"/>
      <c r="K224" s="918"/>
      <c r="L224" s="918"/>
      <c r="M224" s="918"/>
      <c r="N224" s="799"/>
      <c r="O224" s="799"/>
      <c r="P224" s="799"/>
      <c r="Q224" s="799"/>
    </row>
    <row r="225" spans="1:17" ht="13">
      <c r="A225" s="909" t="s">
        <v>177</v>
      </c>
      <c r="B225" s="910">
        <v>0.52100000000000002</v>
      </c>
      <c r="C225" s="799"/>
      <c r="D225" s="799"/>
      <c r="E225" s="799"/>
      <c r="F225" s="799"/>
      <c r="G225" s="799"/>
      <c r="H225" s="799"/>
      <c r="I225" s="799"/>
      <c r="J225" s="799"/>
      <c r="K225" s="799"/>
      <c r="L225" s="799"/>
      <c r="M225" s="799"/>
      <c r="N225" s="799"/>
      <c r="O225" s="799"/>
      <c r="P225" s="799"/>
      <c r="Q225" s="799"/>
    </row>
    <row r="226" spans="1:17" ht="13">
      <c r="A226" s="909" t="s">
        <v>71</v>
      </c>
      <c r="B226" s="910">
        <v>0.48699999999999999</v>
      </c>
      <c r="C226" s="799"/>
      <c r="D226" s="799"/>
      <c r="E226" s="915"/>
      <c r="F226" s="799"/>
      <c r="G226" s="799"/>
      <c r="H226" s="799"/>
      <c r="I226" s="799"/>
      <c r="J226" s="799"/>
      <c r="K226" s="799"/>
      <c r="L226" s="799"/>
      <c r="M226" s="799"/>
      <c r="N226" s="799"/>
      <c r="O226" s="799"/>
      <c r="P226" s="799"/>
      <c r="Q226" s="799"/>
    </row>
    <row r="227" spans="1:17" ht="13.5" thickBot="1">
      <c r="A227" s="911" t="s">
        <v>178</v>
      </c>
      <c r="B227" s="912">
        <v>0.51800000000000002</v>
      </c>
      <c r="C227" s="799"/>
      <c r="D227" s="799"/>
      <c r="E227" s="916"/>
      <c r="F227" s="799"/>
      <c r="G227" s="873"/>
      <c r="H227" s="873"/>
      <c r="I227" s="873"/>
      <c r="J227" s="873"/>
      <c r="K227" s="873"/>
      <c r="L227" s="873"/>
      <c r="M227" s="873"/>
      <c r="N227" s="799"/>
      <c r="O227" s="799"/>
      <c r="P227" s="799"/>
      <c r="Q227" s="799"/>
    </row>
    <row r="228" spans="1:17" ht="13">
      <c r="A228" s="799"/>
      <c r="B228" s="799"/>
      <c r="C228" s="799"/>
      <c r="D228" s="799"/>
      <c r="E228" s="799"/>
      <c r="F228" s="799"/>
      <c r="G228" s="873"/>
      <c r="H228" s="873"/>
      <c r="I228" s="873"/>
      <c r="J228" s="873"/>
      <c r="K228" s="873"/>
      <c r="L228" s="873"/>
      <c r="M228" s="873"/>
      <c r="N228" s="799"/>
      <c r="O228" s="799"/>
      <c r="P228" s="799"/>
      <c r="Q228" s="799"/>
    </row>
    <row r="229" spans="1:17" ht="13">
      <c r="A229" s="357"/>
      <c r="B229" s="357"/>
      <c r="C229" s="357"/>
      <c r="D229" s="357"/>
      <c r="E229" s="357"/>
      <c r="F229" s="357"/>
      <c r="G229" s="357"/>
      <c r="H229" s="873"/>
      <c r="I229" s="873"/>
      <c r="J229" s="873"/>
      <c r="K229" s="873"/>
      <c r="L229" s="873"/>
      <c r="M229" s="873"/>
      <c r="N229" s="799"/>
      <c r="O229" s="799"/>
      <c r="P229" s="799"/>
      <c r="Q229" s="799"/>
    </row>
    <row r="230" spans="1:17" ht="13">
      <c r="A230" s="357"/>
      <c r="B230" s="357"/>
      <c r="C230" s="357"/>
      <c r="D230" s="357"/>
      <c r="E230" s="357"/>
      <c r="F230" s="357"/>
      <c r="G230" s="357"/>
      <c r="H230" s="873"/>
      <c r="I230" s="873"/>
      <c r="J230" s="873"/>
      <c r="K230" s="873"/>
      <c r="L230" s="873"/>
      <c r="M230" s="873"/>
      <c r="N230" s="799"/>
      <c r="O230" s="799"/>
      <c r="P230" s="799"/>
      <c r="Q230" s="799"/>
    </row>
    <row r="231" spans="1:17" ht="13">
      <c r="A231" s="357"/>
      <c r="B231" s="357"/>
      <c r="C231" s="357"/>
      <c r="D231" s="357"/>
      <c r="E231" s="357"/>
      <c r="F231" s="357"/>
      <c r="G231" s="357"/>
      <c r="H231" s="873"/>
      <c r="I231" s="873"/>
      <c r="J231" s="873"/>
      <c r="K231" s="873"/>
      <c r="L231" s="873"/>
      <c r="M231" s="873"/>
      <c r="N231" s="799"/>
      <c r="O231" s="799"/>
      <c r="P231" s="799"/>
      <c r="Q231" s="799"/>
    </row>
    <row r="232" spans="1:17" ht="13">
      <c r="A232" s="357"/>
      <c r="B232" s="357"/>
      <c r="C232" s="357"/>
      <c r="D232" s="357"/>
      <c r="E232" s="357"/>
      <c r="F232" s="357"/>
      <c r="G232" s="357"/>
      <c r="H232" s="873"/>
      <c r="I232" s="873"/>
      <c r="J232" s="873"/>
      <c r="K232" s="873"/>
      <c r="L232" s="873"/>
      <c r="M232" s="873"/>
      <c r="N232" s="799"/>
      <c r="O232" s="799"/>
      <c r="P232" s="799"/>
      <c r="Q232" s="799"/>
    </row>
    <row r="233" spans="1:17" ht="13">
      <c r="A233" s="357"/>
      <c r="B233" s="357"/>
      <c r="C233" s="357"/>
      <c r="D233" s="357"/>
      <c r="E233" s="357"/>
      <c r="F233" s="357"/>
      <c r="G233" s="357"/>
      <c r="H233" s="873"/>
      <c r="I233" s="873"/>
      <c r="J233" s="873"/>
      <c r="K233" s="873"/>
      <c r="L233" s="873"/>
      <c r="M233" s="873"/>
      <c r="N233" s="799"/>
      <c r="O233" s="799"/>
      <c r="P233" s="799"/>
      <c r="Q233" s="799"/>
    </row>
    <row r="234" spans="1:17" ht="13">
      <c r="A234" s="357"/>
      <c r="B234" s="357"/>
      <c r="C234" s="357"/>
      <c r="D234" s="357"/>
      <c r="E234" s="357"/>
      <c r="F234" s="357"/>
      <c r="G234" s="357"/>
      <c r="H234" s="799"/>
      <c r="I234" s="799"/>
      <c r="J234" s="799"/>
      <c r="K234" s="799"/>
      <c r="L234" s="799"/>
      <c r="M234" s="799"/>
      <c r="N234" s="799"/>
      <c r="O234" s="799"/>
      <c r="P234" s="799"/>
      <c r="Q234" s="799"/>
    </row>
    <row r="235" spans="1:17" ht="13">
      <c r="A235" s="357"/>
      <c r="B235" s="357"/>
      <c r="C235" s="357"/>
      <c r="D235" s="357"/>
      <c r="E235" s="357"/>
      <c r="F235" s="357"/>
      <c r="G235" s="357"/>
      <c r="H235" s="799"/>
      <c r="I235" s="799"/>
      <c r="J235" s="799"/>
      <c r="K235" s="799"/>
      <c r="L235" s="799"/>
      <c r="M235" s="873"/>
      <c r="N235" s="799"/>
      <c r="O235" s="799"/>
      <c r="P235" s="799"/>
      <c r="Q235" s="799"/>
    </row>
    <row r="236" spans="1:17" ht="13">
      <c r="A236" s="357"/>
      <c r="B236" s="357"/>
      <c r="C236" s="357"/>
      <c r="D236" s="357"/>
      <c r="E236" s="357"/>
      <c r="F236" s="357"/>
      <c r="G236" s="357"/>
      <c r="H236" s="799"/>
      <c r="I236" s="799"/>
      <c r="J236" s="799"/>
      <c r="K236" s="799"/>
      <c r="L236" s="799"/>
      <c r="M236" s="873"/>
      <c r="N236" s="799"/>
      <c r="O236" s="799"/>
      <c r="P236" s="799"/>
      <c r="Q236" s="799"/>
    </row>
    <row r="237" spans="1:17" ht="13">
      <c r="A237" s="357"/>
      <c r="B237" s="357"/>
      <c r="C237" s="357"/>
      <c r="D237" s="357"/>
      <c r="E237" s="357"/>
      <c r="F237" s="357"/>
      <c r="G237" s="357"/>
      <c r="H237" s="799"/>
      <c r="I237" s="799"/>
      <c r="J237" s="799"/>
      <c r="K237" s="799"/>
      <c r="L237" s="799"/>
      <c r="M237" s="873"/>
      <c r="N237" s="799"/>
      <c r="O237" s="799"/>
      <c r="P237" s="799"/>
      <c r="Q237" s="799"/>
    </row>
    <row r="238" spans="1:17" ht="13">
      <c r="A238" s="357"/>
      <c r="B238" s="357"/>
      <c r="C238" s="357"/>
      <c r="D238" s="357"/>
      <c r="E238" s="357"/>
      <c r="F238" s="357"/>
      <c r="G238" s="357"/>
      <c r="H238" s="799"/>
      <c r="I238" s="799"/>
      <c r="J238" s="799"/>
      <c r="K238" s="799"/>
      <c r="L238" s="799"/>
      <c r="M238" s="873"/>
      <c r="N238" s="799"/>
      <c r="O238" s="799"/>
      <c r="P238" s="799"/>
      <c r="Q238" s="799"/>
    </row>
    <row r="239" spans="1:17" ht="13">
      <c r="A239" s="357"/>
      <c r="B239" s="357"/>
      <c r="C239" s="357"/>
      <c r="D239" s="357"/>
      <c r="E239" s="357"/>
      <c r="F239" s="357"/>
      <c r="G239" s="357"/>
      <c r="H239" s="799"/>
      <c r="I239" s="799"/>
      <c r="J239" s="799"/>
      <c r="K239" s="799"/>
      <c r="L239" s="799"/>
      <c r="M239" s="873"/>
      <c r="N239" s="799"/>
      <c r="O239" s="799"/>
      <c r="P239" s="799"/>
      <c r="Q239" s="799"/>
    </row>
    <row r="240" spans="1:17" ht="13">
      <c r="A240" s="357"/>
      <c r="B240" s="357"/>
      <c r="C240" s="357"/>
      <c r="D240" s="357"/>
      <c r="E240" s="357"/>
      <c r="F240" s="357"/>
      <c r="G240" s="357"/>
      <c r="H240" s="799"/>
      <c r="I240" s="799"/>
      <c r="J240" s="799"/>
      <c r="K240" s="799"/>
      <c r="L240" s="799"/>
      <c r="M240" s="873"/>
      <c r="N240" s="799"/>
      <c r="O240" s="799"/>
      <c r="P240" s="799"/>
      <c r="Q240" s="799"/>
    </row>
    <row r="241" spans="1:17" ht="13">
      <c r="A241" s="357"/>
      <c r="B241" s="357"/>
      <c r="C241" s="357"/>
      <c r="D241" s="357"/>
      <c r="E241" s="357"/>
      <c r="F241" s="357"/>
      <c r="G241" s="357"/>
      <c r="H241" s="799"/>
      <c r="I241" s="799"/>
      <c r="J241" s="799"/>
      <c r="K241" s="799"/>
      <c r="L241" s="799"/>
      <c r="M241" s="873"/>
      <c r="N241" s="799"/>
      <c r="O241" s="799"/>
      <c r="P241" s="799"/>
      <c r="Q241" s="799"/>
    </row>
    <row r="242" spans="1:17" ht="13">
      <c r="A242" s="357"/>
      <c r="B242" s="357"/>
      <c r="C242" s="357"/>
      <c r="D242" s="357"/>
      <c r="E242" s="357"/>
      <c r="F242" s="357"/>
      <c r="G242" s="357"/>
      <c r="H242" s="799"/>
      <c r="I242" s="799"/>
      <c r="J242" s="799"/>
      <c r="K242" s="799"/>
      <c r="L242" s="799"/>
      <c r="M242" s="873"/>
      <c r="N242" s="799"/>
      <c r="O242" s="799"/>
      <c r="P242" s="799"/>
      <c r="Q242" s="799"/>
    </row>
    <row r="243" spans="1:17" ht="13">
      <c r="A243" s="357"/>
      <c r="B243" s="357"/>
      <c r="C243" s="357"/>
      <c r="D243" s="357"/>
      <c r="E243" s="357"/>
      <c r="F243" s="357"/>
      <c r="G243" s="357"/>
      <c r="H243" s="799"/>
      <c r="I243" s="799"/>
      <c r="J243" s="799"/>
      <c r="K243" s="799"/>
      <c r="L243" s="799"/>
      <c r="M243" s="799"/>
      <c r="N243" s="799"/>
      <c r="O243" s="799"/>
      <c r="P243" s="799"/>
      <c r="Q243" s="799"/>
    </row>
    <row r="244" spans="1:17" ht="13">
      <c r="A244" s="357"/>
      <c r="B244" s="357"/>
      <c r="C244" s="357"/>
      <c r="D244" s="357"/>
      <c r="E244" s="357"/>
      <c r="F244" s="357"/>
      <c r="G244" s="357"/>
      <c r="H244" s="799"/>
      <c r="I244" s="799"/>
      <c r="J244" s="799"/>
      <c r="K244" s="799"/>
      <c r="L244" s="799"/>
      <c r="M244" s="799"/>
      <c r="N244" s="799"/>
      <c r="O244" s="799"/>
      <c r="P244" s="799"/>
      <c r="Q244" s="799"/>
    </row>
    <row r="245" spans="1:17" ht="13">
      <c r="A245" s="799"/>
      <c r="B245" s="799"/>
      <c r="C245" s="799"/>
      <c r="D245" s="799"/>
      <c r="E245" s="799"/>
      <c r="F245" s="799"/>
      <c r="G245" s="799"/>
      <c r="H245" s="799"/>
      <c r="I245" s="799"/>
      <c r="J245" s="799"/>
      <c r="K245" s="799"/>
      <c r="L245" s="799"/>
      <c r="M245" s="799"/>
      <c r="N245" s="799"/>
      <c r="O245" s="799"/>
      <c r="P245" s="799"/>
      <c r="Q245" s="799"/>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sqref="A1:XFD1048576"/>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99" t="s">
        <v>314</v>
      </c>
      <c r="B4" s="1399"/>
      <c r="C4" s="1399"/>
      <c r="D4" s="1399"/>
      <c r="E4" s="1399"/>
      <c r="F4" s="1399"/>
      <c r="G4" s="1399"/>
      <c r="H4" s="1399"/>
      <c r="I4" s="1399"/>
      <c r="J4" s="1399"/>
      <c r="K4" s="1399"/>
      <c r="L4" s="1399"/>
      <c r="M4" s="1399"/>
      <c r="N4" s="1399"/>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925">
        <v>2023</v>
      </c>
      <c r="B13" s="926">
        <v>17818.25</v>
      </c>
      <c r="C13" s="927">
        <v>17775.46</v>
      </c>
      <c r="D13" s="927">
        <v>18124</v>
      </c>
      <c r="E13" s="927">
        <v>18175.38</v>
      </c>
      <c r="F13" s="927">
        <v>17869.03</v>
      </c>
      <c r="G13" s="927">
        <v>17426.900000000001</v>
      </c>
      <c r="H13" s="927">
        <v>16496.03</v>
      </c>
      <c r="I13" s="927">
        <v>16998.900000000001</v>
      </c>
      <c r="J13" s="928">
        <v>16736.45</v>
      </c>
      <c r="K13" s="927">
        <v>16748.13</v>
      </c>
      <c r="L13" s="927">
        <v>16691</v>
      </c>
      <c r="M13" s="929">
        <v>16230</v>
      </c>
    </row>
    <row r="14" spans="1:20" ht="16" thickBot="1">
      <c r="A14" s="132">
        <v>2024</v>
      </c>
      <c r="B14" s="252">
        <v>16814.48</v>
      </c>
      <c r="C14" s="142">
        <v>16937.62</v>
      </c>
      <c r="D14" s="142">
        <v>17143.39</v>
      </c>
      <c r="E14" s="142">
        <v>17121.95</v>
      </c>
      <c r="F14" s="142"/>
      <c r="G14" s="142"/>
      <c r="H14" s="142"/>
      <c r="I14" s="142"/>
      <c r="J14" s="143"/>
      <c r="K14" s="142"/>
      <c r="L14" s="142"/>
      <c r="M14" s="144"/>
    </row>
    <row r="15" spans="1:20" ht="18.5">
      <c r="A15" s="128" t="s">
        <v>265</v>
      </c>
      <c r="B15" s="129"/>
      <c r="C15" s="129"/>
      <c r="D15" s="129"/>
      <c r="E15" s="129"/>
      <c r="F15" s="129"/>
      <c r="G15" s="129"/>
      <c r="H15" s="129"/>
      <c r="I15" s="129"/>
      <c r="J15" s="129"/>
      <c r="K15" s="129"/>
      <c r="L15" s="129"/>
      <c r="M15" s="130"/>
      <c r="O15" s="790"/>
      <c r="P15" s="790"/>
      <c r="Q15" s="790"/>
      <c r="R15" s="790"/>
      <c r="S15" s="790"/>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925">
        <v>2023</v>
      </c>
      <c r="B20" s="930">
        <v>21326.672999999999</v>
      </c>
      <c r="C20" s="927">
        <v>21353.59</v>
      </c>
      <c r="D20" s="927">
        <v>21623.65</v>
      </c>
      <c r="E20" s="927">
        <v>21692.9</v>
      </c>
      <c r="F20" s="927">
        <v>21005.360000000001</v>
      </c>
      <c r="G20" s="927">
        <v>20409.580000000002</v>
      </c>
      <c r="H20" s="927">
        <v>18891.330000000002</v>
      </c>
      <c r="I20" s="927">
        <v>20390.22</v>
      </c>
      <c r="J20" s="928">
        <v>20342.43</v>
      </c>
      <c r="K20" s="927">
        <v>20609.07</v>
      </c>
      <c r="L20" s="927">
        <v>20384</v>
      </c>
      <c r="M20" s="929">
        <v>20235</v>
      </c>
    </row>
    <row r="21" spans="1:20" ht="16" thickBot="1">
      <c r="A21" s="132">
        <v>2024</v>
      </c>
      <c r="B21" s="252">
        <v>20425.79</v>
      </c>
      <c r="C21" s="142">
        <v>20421.939999999999</v>
      </c>
      <c r="D21" s="142">
        <v>20343.5</v>
      </c>
      <c r="E21" s="142">
        <v>20476.009999999998</v>
      </c>
      <c r="F21" s="142"/>
      <c r="G21" s="142"/>
      <c r="H21" s="142"/>
      <c r="I21" s="142"/>
      <c r="J21" s="143"/>
      <c r="K21" s="142"/>
      <c r="L21" s="142"/>
      <c r="M21" s="144"/>
    </row>
    <row r="23" spans="1:20" ht="15.5">
      <c r="A23" s="1400" t="s">
        <v>315</v>
      </c>
      <c r="B23" s="1400"/>
      <c r="C23" s="1400"/>
      <c r="D23" s="1400"/>
      <c r="E23" s="1400"/>
      <c r="F23" s="1400"/>
      <c r="G23" s="1400"/>
      <c r="H23" s="1400"/>
      <c r="I23" s="1400"/>
      <c r="J23" s="1400"/>
      <c r="K23" s="1400"/>
      <c r="L23" s="1400"/>
      <c r="M23" s="1400"/>
      <c r="N23" s="1400"/>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90"/>
      <c r="P31" s="790"/>
      <c r="Q31" s="790"/>
      <c r="R31" s="790"/>
      <c r="S31" s="790"/>
      <c r="T31" s="359"/>
    </row>
    <row r="32" spans="1:20" ht="16" thickBot="1">
      <c r="A32" s="132">
        <v>2024</v>
      </c>
      <c r="B32" s="252">
        <v>40042.53</v>
      </c>
      <c r="C32" s="142">
        <v>39415.18</v>
      </c>
      <c r="D32" s="142">
        <v>39952.57</v>
      </c>
      <c r="E32" s="142">
        <v>40447.61</v>
      </c>
      <c r="F32" s="142"/>
      <c r="G32" s="142"/>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925">
        <v>2023</v>
      </c>
      <c r="B38" s="930">
        <v>35216.26</v>
      </c>
      <c r="C38" s="927">
        <v>35142.31</v>
      </c>
      <c r="D38" s="927">
        <v>34996.07</v>
      </c>
      <c r="E38" s="927">
        <v>35809.93</v>
      </c>
      <c r="F38" s="927">
        <v>35165.19</v>
      </c>
      <c r="G38" s="927">
        <v>33595.82</v>
      </c>
      <c r="H38" s="927">
        <v>30237.81</v>
      </c>
      <c r="I38" s="927">
        <v>33117.1</v>
      </c>
      <c r="J38" s="928">
        <v>33257.89</v>
      </c>
      <c r="K38" s="927">
        <v>33807.910000000003</v>
      </c>
      <c r="L38" s="927">
        <v>33965</v>
      </c>
      <c r="M38" s="929">
        <v>35347</v>
      </c>
    </row>
    <row r="39" spans="1:13" ht="16" thickBot="1">
      <c r="A39" s="132">
        <v>2024</v>
      </c>
      <c r="B39" s="252">
        <v>34693.67</v>
      </c>
      <c r="C39" s="142">
        <v>34487.550000000003</v>
      </c>
      <c r="D39" s="142">
        <v>35463.46</v>
      </c>
      <c r="E39" s="142">
        <v>34061.4</v>
      </c>
      <c r="F39" s="142"/>
      <c r="G39" s="142"/>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I-III_2024</vt:lpstr>
      <vt:lpstr>Eksport_I-III_2024</vt:lpstr>
      <vt:lpstr>Import_I-III_2024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Anna Pankiewicz</cp:lastModifiedBy>
  <cp:lastPrinted>2019-09-12T10:05:47Z</cp:lastPrinted>
  <dcterms:created xsi:type="dcterms:W3CDTF">2005-01-11T09:21:45Z</dcterms:created>
  <dcterms:modified xsi:type="dcterms:W3CDTF">2024-06-10T10:13:07Z</dcterms:modified>
</cp:coreProperties>
</file>