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VII_ 2023" sheetId="78" r:id="rId14"/>
    <sheet name="Eksport_I-VII_ 2023" sheetId="77" r:id="rId15"/>
    <sheet name="Import_I-V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externalReferences>
    <externalReference r:id="rId33"/>
    <externalReference r:id="rId34"/>
  </externalReference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'Eksport_I-VII_ 2023'!$K$6:$N$58</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'Import_I-VII_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R51" i="63" l="1"/>
  <c r="P51" i="63"/>
  <c r="N51" i="63"/>
  <c r="K51" i="63"/>
  <c r="J51" i="63"/>
  <c r="I51" i="63"/>
  <c r="F51" i="63"/>
  <c r="D51" i="63"/>
  <c r="P50" i="63"/>
  <c r="N50" i="63"/>
  <c r="K50" i="63"/>
  <c r="J50" i="63"/>
  <c r="I50" i="63"/>
  <c r="F50" i="63"/>
  <c r="D50" i="63"/>
  <c r="R49" i="63"/>
  <c r="P49" i="63"/>
  <c r="N49" i="63"/>
  <c r="K49" i="63"/>
  <c r="J49" i="63"/>
  <c r="I49" i="63"/>
  <c r="F49" i="63"/>
  <c r="D49" i="63"/>
  <c r="R48" i="63"/>
  <c r="P48" i="63"/>
  <c r="N48" i="63"/>
  <c r="K48" i="63"/>
  <c r="J48" i="63"/>
  <c r="I48" i="63"/>
  <c r="F48" i="63"/>
  <c r="D48" i="63"/>
  <c r="R47" i="63"/>
  <c r="P47" i="63"/>
  <c r="N47" i="63"/>
  <c r="K47" i="63"/>
  <c r="J47" i="63"/>
  <c r="I47" i="63"/>
  <c r="F47" i="63"/>
  <c r="D47" i="63"/>
  <c r="R43" i="63"/>
  <c r="Q43" i="63"/>
  <c r="N43" i="63"/>
  <c r="L43" i="63"/>
  <c r="J43" i="63"/>
  <c r="I43" i="63"/>
  <c r="H43" i="63"/>
  <c r="G43" i="63"/>
  <c r="F43" i="63"/>
  <c r="D43" i="63"/>
  <c r="Q42" i="63"/>
  <c r="N42" i="63"/>
  <c r="L42" i="63"/>
  <c r="J42" i="63"/>
  <c r="I42" i="63"/>
  <c r="H42" i="63"/>
  <c r="G42" i="63"/>
  <c r="F42" i="63"/>
  <c r="D42" i="63"/>
  <c r="R41" i="63"/>
  <c r="Q41" i="63"/>
  <c r="N41" i="63"/>
  <c r="L41" i="63"/>
  <c r="J41" i="63"/>
  <c r="I41" i="63"/>
  <c r="H41" i="63"/>
  <c r="G41" i="63"/>
  <c r="F41" i="63"/>
  <c r="D41" i="63"/>
  <c r="R40" i="63"/>
  <c r="Q40" i="63"/>
  <c r="N40" i="63"/>
  <c r="L40" i="63"/>
  <c r="J40" i="63"/>
  <c r="I40" i="63"/>
  <c r="H40" i="63"/>
  <c r="G40" i="63"/>
  <c r="F40" i="63"/>
  <c r="D40" i="63"/>
  <c r="R39" i="63"/>
  <c r="Q39" i="63"/>
  <c r="N39" i="63"/>
  <c r="L39" i="63"/>
  <c r="J39" i="63"/>
  <c r="I39" i="63"/>
  <c r="H39" i="63"/>
  <c r="G39" i="63"/>
  <c r="F39" i="63"/>
  <c r="D39" i="63"/>
  <c r="R37" i="63"/>
  <c r="Q37" i="63"/>
  <c r="N37" i="63"/>
  <c r="L37" i="63"/>
  <c r="J37" i="63"/>
  <c r="I37" i="63"/>
  <c r="H37" i="63"/>
  <c r="G37" i="63"/>
  <c r="F37" i="63"/>
  <c r="D37" i="63"/>
  <c r="Q36" i="63"/>
  <c r="N36" i="63"/>
  <c r="L36" i="63"/>
  <c r="J36" i="63"/>
  <c r="I36" i="63"/>
  <c r="H36" i="63"/>
  <c r="G36" i="63"/>
  <c r="F36" i="63"/>
  <c r="D36" i="63"/>
  <c r="R35" i="63"/>
  <c r="Q35" i="63"/>
  <c r="N35" i="63"/>
  <c r="L35" i="63"/>
  <c r="J35" i="63"/>
  <c r="I35" i="63"/>
  <c r="H35" i="63"/>
  <c r="G35" i="63"/>
  <c r="F35" i="63"/>
  <c r="D35" i="63"/>
  <c r="R34" i="63"/>
  <c r="Q34" i="63"/>
  <c r="N34" i="63"/>
  <c r="L34" i="63"/>
  <c r="J34" i="63"/>
  <c r="I34" i="63"/>
  <c r="H34" i="63"/>
  <c r="G34" i="63"/>
  <c r="F34" i="63"/>
  <c r="D34" i="63"/>
  <c r="R33" i="63"/>
  <c r="Q33" i="63"/>
  <c r="N33" i="63"/>
  <c r="L33" i="63"/>
  <c r="J33" i="63"/>
  <c r="I33" i="63"/>
  <c r="H33" i="63"/>
  <c r="G33" i="63"/>
  <c r="F33" i="63"/>
  <c r="D33" i="63"/>
  <c r="R31" i="63"/>
  <c r="Q31" i="63"/>
  <c r="N31" i="63"/>
  <c r="M31" i="63"/>
  <c r="L31" i="63"/>
  <c r="J31" i="63"/>
  <c r="I31" i="63"/>
  <c r="H31" i="63"/>
  <c r="G31" i="63"/>
  <c r="F31" i="63"/>
  <c r="D31" i="63"/>
  <c r="Q30" i="63"/>
  <c r="N30" i="63"/>
  <c r="M30" i="63"/>
  <c r="L30" i="63"/>
  <c r="J30" i="63"/>
  <c r="I30" i="63"/>
  <c r="H30" i="63"/>
  <c r="G30" i="63"/>
  <c r="D30" i="63"/>
  <c r="R29" i="63"/>
  <c r="Q29" i="63"/>
  <c r="N29" i="63"/>
  <c r="M29" i="63"/>
  <c r="L29" i="63"/>
  <c r="J29" i="63"/>
  <c r="I29" i="63"/>
  <c r="H29" i="63"/>
  <c r="G29" i="63"/>
  <c r="D29" i="63"/>
  <c r="R28" i="63"/>
  <c r="Q28" i="63"/>
  <c r="N28" i="63"/>
  <c r="M28" i="63"/>
  <c r="L28" i="63"/>
  <c r="J28" i="63"/>
  <c r="I28" i="63"/>
  <c r="H28" i="63"/>
  <c r="G28" i="63"/>
  <c r="D28" i="63"/>
  <c r="R27" i="63"/>
  <c r="Q27" i="63"/>
  <c r="N27" i="63"/>
  <c r="M27" i="63"/>
  <c r="L27" i="63"/>
  <c r="J27" i="63"/>
  <c r="I27" i="63"/>
  <c r="H27" i="63"/>
  <c r="G27" i="63"/>
  <c r="D27" i="63"/>
  <c r="R22" i="63"/>
  <c r="O22" i="63"/>
  <c r="N22" i="63"/>
  <c r="M22" i="63"/>
  <c r="L22" i="63"/>
  <c r="K22" i="63"/>
  <c r="J22" i="63"/>
  <c r="I22" i="63"/>
  <c r="H22" i="63"/>
  <c r="G22" i="63"/>
  <c r="F22" i="63"/>
  <c r="E22" i="63"/>
  <c r="D22" i="63"/>
  <c r="O21" i="63"/>
  <c r="M21" i="63"/>
  <c r="L21" i="63"/>
  <c r="K21" i="63"/>
  <c r="J21" i="63"/>
  <c r="I21" i="63"/>
  <c r="H21" i="63"/>
  <c r="G21" i="63"/>
  <c r="F21" i="63"/>
  <c r="E21" i="63"/>
  <c r="D21" i="63"/>
  <c r="R20" i="63"/>
  <c r="O20" i="63"/>
  <c r="N20" i="63"/>
  <c r="M20" i="63"/>
  <c r="L20" i="63"/>
  <c r="K20" i="63"/>
  <c r="J20" i="63"/>
  <c r="I20" i="63"/>
  <c r="H20" i="63"/>
  <c r="G20" i="63"/>
  <c r="F20" i="63"/>
  <c r="E20" i="63"/>
  <c r="D20" i="63"/>
  <c r="R19" i="63"/>
  <c r="O19" i="63"/>
  <c r="N19" i="63"/>
  <c r="M19" i="63"/>
  <c r="L19" i="63"/>
  <c r="K19" i="63"/>
  <c r="J19" i="63"/>
  <c r="I19" i="63"/>
  <c r="H19" i="63"/>
  <c r="G19" i="63"/>
  <c r="F19" i="63"/>
  <c r="E19" i="63"/>
  <c r="D19" i="63"/>
  <c r="R18" i="63"/>
  <c r="O18" i="63"/>
  <c r="N18" i="63"/>
  <c r="M18" i="63"/>
  <c r="L18" i="63"/>
  <c r="K18" i="63"/>
  <c r="J18" i="63"/>
  <c r="I18" i="63"/>
  <c r="H18" i="63"/>
  <c r="G18" i="63"/>
  <c r="F18" i="63"/>
  <c r="E18" i="63"/>
  <c r="D18" i="63"/>
  <c r="R16" i="63"/>
  <c r="O16" i="63"/>
  <c r="N16" i="63"/>
  <c r="M16" i="63"/>
  <c r="L16" i="63"/>
  <c r="K16" i="63"/>
  <c r="J16" i="63"/>
  <c r="I16" i="63"/>
  <c r="H16" i="63"/>
  <c r="G16" i="63"/>
  <c r="F16" i="63"/>
  <c r="E16" i="63"/>
  <c r="D16" i="63"/>
  <c r="O15" i="63"/>
  <c r="M15" i="63"/>
  <c r="L15" i="63"/>
  <c r="K15" i="63"/>
  <c r="J15" i="63"/>
  <c r="I15" i="63"/>
  <c r="H15" i="63"/>
  <c r="G15" i="63"/>
  <c r="F15" i="63"/>
  <c r="E15" i="63"/>
  <c r="D15" i="63"/>
  <c r="R14" i="63"/>
  <c r="O14" i="63"/>
  <c r="N14" i="63"/>
  <c r="M14" i="63"/>
  <c r="L14" i="63"/>
  <c r="K14" i="63"/>
  <c r="J14" i="63"/>
  <c r="I14" i="63"/>
  <c r="H14" i="63"/>
  <c r="G14" i="63"/>
  <c r="F14" i="63"/>
  <c r="E14" i="63"/>
  <c r="D14" i="63"/>
  <c r="R13" i="63"/>
  <c r="Q13" i="63"/>
  <c r="P13" i="63"/>
  <c r="O13" i="63"/>
  <c r="N13" i="63"/>
  <c r="M13" i="63"/>
  <c r="L13" i="63"/>
  <c r="K13" i="63"/>
  <c r="J13" i="63"/>
  <c r="I13" i="63"/>
  <c r="H13" i="63"/>
  <c r="G13" i="63"/>
  <c r="F13" i="63"/>
  <c r="E13" i="63"/>
  <c r="D13" i="63"/>
  <c r="R12" i="63"/>
  <c r="Q12" i="63"/>
  <c r="P12" i="63"/>
  <c r="O12" i="63"/>
  <c r="N12" i="63"/>
  <c r="M12" i="63"/>
  <c r="L12" i="63"/>
  <c r="K12" i="63"/>
  <c r="J12" i="63"/>
  <c r="I12" i="63"/>
  <c r="H12" i="63"/>
  <c r="G12" i="63"/>
  <c r="F12" i="63"/>
  <c r="E12" i="63"/>
  <c r="D12" i="63"/>
  <c r="S4" i="63"/>
  <c r="S3" i="63"/>
  <c r="Q3" i="63"/>
  <c r="S2" i="63"/>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S597" i="36"/>
  <c r="M597" i="36"/>
  <c r="L597" i="36"/>
  <c r="K597" i="36"/>
  <c r="H597" i="36"/>
  <c r="Z596" i="36"/>
  <c r="W596" i="36"/>
  <c r="S596" i="36"/>
  <c r="M596" i="36"/>
  <c r="L596" i="36"/>
  <c r="K596" i="36"/>
  <c r="C596" i="36"/>
  <c r="Z595" i="36"/>
  <c r="W595" i="36"/>
  <c r="S595" i="36"/>
  <c r="P595" i="36"/>
  <c r="M595" i="36"/>
  <c r="L595" i="36"/>
  <c r="K595" i="36"/>
  <c r="J595" i="36"/>
  <c r="C595" i="36"/>
  <c r="Z594" i="36"/>
  <c r="W594" i="36"/>
  <c r="S594" i="36"/>
  <c r="P594" i="36"/>
  <c r="M594" i="36"/>
  <c r="L594" i="36"/>
  <c r="K594" i="36"/>
  <c r="J594" i="36"/>
  <c r="F594" i="36"/>
  <c r="Z593" i="36"/>
  <c r="W593" i="36"/>
  <c r="S593" i="36"/>
  <c r="P593" i="36"/>
  <c r="M593" i="36"/>
  <c r="L593" i="36"/>
  <c r="K593" i="36"/>
  <c r="J593" i="36"/>
  <c r="I593" i="36"/>
  <c r="H593" i="36"/>
  <c r="G593" i="36"/>
  <c r="Z592" i="36"/>
  <c r="W592" i="36"/>
  <c r="S592" i="36"/>
  <c r="M592" i="36"/>
  <c r="L592" i="36"/>
  <c r="K592" i="36"/>
  <c r="G592" i="36"/>
  <c r="C592" i="36"/>
  <c r="Z591" i="36"/>
  <c r="W591" i="36"/>
  <c r="S591" i="36"/>
  <c r="P591" i="36"/>
  <c r="M591" i="36"/>
  <c r="L591" i="36"/>
  <c r="K591" i="36"/>
  <c r="F591" i="36"/>
  <c r="Z403" i="36"/>
  <c r="W403" i="36"/>
  <c r="V403" i="36"/>
  <c r="V597" i="36" s="1"/>
  <c r="S403" i="36"/>
  <c r="R403" i="36"/>
  <c r="R597" i="36" s="1"/>
  <c r="Q403" i="36"/>
  <c r="Q597" i="36" s="1"/>
  <c r="P403" i="36"/>
  <c r="P597" i="36" s="1"/>
  <c r="M403" i="36"/>
  <c r="L403" i="36"/>
  <c r="K403" i="36"/>
  <c r="J403" i="36"/>
  <c r="J597" i="36" s="1"/>
  <c r="I403" i="36"/>
  <c r="I597" i="36" s="1"/>
  <c r="H403" i="36"/>
  <c r="G403" i="36"/>
  <c r="G597" i="36" s="1"/>
  <c r="F403" i="36"/>
  <c r="F597" i="36" s="1"/>
  <c r="E403" i="36"/>
  <c r="E597" i="36" s="1"/>
  <c r="D403" i="36"/>
  <c r="D597" i="36" s="1"/>
  <c r="C403" i="36"/>
  <c r="C597" i="36" s="1"/>
  <c r="B403" i="36"/>
  <c r="B597" i="36" s="1"/>
  <c r="Z402" i="36"/>
  <c r="W402" i="36"/>
  <c r="V402" i="36"/>
  <c r="V596" i="36" s="1"/>
  <c r="S402" i="36"/>
  <c r="R402" i="36"/>
  <c r="R596" i="36" s="1"/>
  <c r="Q402" i="36"/>
  <c r="Q596" i="36" s="1"/>
  <c r="P402" i="36"/>
  <c r="P596" i="36" s="1"/>
  <c r="M402" i="36"/>
  <c r="L402" i="36"/>
  <c r="K402" i="36"/>
  <c r="J402" i="36"/>
  <c r="J596" i="36" s="1"/>
  <c r="I402" i="36"/>
  <c r="I596" i="36" s="1"/>
  <c r="H402" i="36"/>
  <c r="H596" i="36" s="1"/>
  <c r="G402" i="36"/>
  <c r="G596" i="36" s="1"/>
  <c r="F402" i="36"/>
  <c r="F596" i="36" s="1"/>
  <c r="E402" i="36"/>
  <c r="E596" i="36" s="1"/>
  <c r="D402" i="36"/>
  <c r="D596" i="36" s="1"/>
  <c r="C402" i="36"/>
  <c r="B402" i="36"/>
  <c r="B596" i="36" s="1"/>
  <c r="Z401" i="36"/>
  <c r="W401" i="36"/>
  <c r="V401" i="36"/>
  <c r="V595" i="36" s="1"/>
  <c r="S401" i="36"/>
  <c r="R401" i="36"/>
  <c r="R595" i="36" s="1"/>
  <c r="Q401" i="36"/>
  <c r="Q595" i="36" s="1"/>
  <c r="P401" i="36"/>
  <c r="M401" i="36"/>
  <c r="L401" i="36"/>
  <c r="K401" i="36"/>
  <c r="J401" i="36"/>
  <c r="I401" i="36"/>
  <c r="I595" i="36" s="1"/>
  <c r="H401" i="36"/>
  <c r="H595" i="36" s="1"/>
  <c r="G401" i="36"/>
  <c r="G595" i="36" s="1"/>
  <c r="F401" i="36"/>
  <c r="F595" i="36" s="1"/>
  <c r="E401" i="36"/>
  <c r="E595" i="36" s="1"/>
  <c r="D401" i="36"/>
  <c r="D595" i="36" s="1"/>
  <c r="C401" i="36"/>
  <c r="B401" i="36"/>
  <c r="B595" i="36" s="1"/>
  <c r="Z400" i="36"/>
  <c r="W400" i="36"/>
  <c r="V400" i="36"/>
  <c r="V594" i="36" s="1"/>
  <c r="S400" i="36"/>
  <c r="R400" i="36"/>
  <c r="R594" i="36" s="1"/>
  <c r="Q400" i="36"/>
  <c r="Q594" i="36" s="1"/>
  <c r="P400" i="36"/>
  <c r="M400" i="36"/>
  <c r="L400" i="36"/>
  <c r="K400" i="36"/>
  <c r="J400" i="36"/>
  <c r="I400" i="36"/>
  <c r="I594" i="36" s="1"/>
  <c r="H400" i="36"/>
  <c r="H594" i="36" s="1"/>
  <c r="G400" i="36"/>
  <c r="G594" i="36" s="1"/>
  <c r="F400" i="36"/>
  <c r="E400" i="36"/>
  <c r="E594" i="36" s="1"/>
  <c r="D400" i="36"/>
  <c r="D594" i="36" s="1"/>
  <c r="C400" i="36"/>
  <c r="C594" i="36" s="1"/>
  <c r="B400" i="36"/>
  <c r="B594" i="36" s="1"/>
  <c r="Z399" i="36"/>
  <c r="W399" i="36"/>
  <c r="V399" i="36"/>
  <c r="V593" i="36" s="1"/>
  <c r="S399" i="36"/>
  <c r="R399" i="36"/>
  <c r="R593" i="36" s="1"/>
  <c r="Q399" i="36"/>
  <c r="Q593" i="36" s="1"/>
  <c r="P399" i="36"/>
  <c r="M399" i="36"/>
  <c r="L399" i="36"/>
  <c r="K399" i="36"/>
  <c r="J399" i="36"/>
  <c r="I399" i="36"/>
  <c r="H399" i="36"/>
  <c r="G399" i="36"/>
  <c r="F399" i="36"/>
  <c r="F593" i="36" s="1"/>
  <c r="E399" i="36"/>
  <c r="E593" i="36" s="1"/>
  <c r="D399" i="36"/>
  <c r="D593" i="36" s="1"/>
  <c r="C399" i="36"/>
  <c r="C593" i="36" s="1"/>
  <c r="B399" i="36"/>
  <c r="B593" i="36" s="1"/>
  <c r="Z398" i="36"/>
  <c r="W398" i="36"/>
  <c r="V398" i="36"/>
  <c r="V592" i="36" s="1"/>
  <c r="S398" i="36"/>
  <c r="R398" i="36"/>
  <c r="R592" i="36" s="1"/>
  <c r="Q398" i="36"/>
  <c r="Q592" i="36" s="1"/>
  <c r="P398" i="36"/>
  <c r="P592" i="36" s="1"/>
  <c r="M398" i="36"/>
  <c r="L398" i="36"/>
  <c r="K398" i="36"/>
  <c r="J398" i="36"/>
  <c r="J592" i="36" s="1"/>
  <c r="I398" i="36"/>
  <c r="I592" i="36" s="1"/>
  <c r="H398" i="36"/>
  <c r="H592" i="36" s="1"/>
  <c r="G398" i="36"/>
  <c r="F398" i="36"/>
  <c r="F592" i="36" s="1"/>
  <c r="E398" i="36"/>
  <c r="E592" i="36" s="1"/>
  <c r="D398" i="36"/>
  <c r="D592" i="36" s="1"/>
  <c r="C398" i="36"/>
  <c r="B398" i="36"/>
  <c r="B592" i="36" s="1"/>
  <c r="Z397" i="36"/>
  <c r="W397" i="36"/>
  <c r="V397" i="36"/>
  <c r="V591" i="36" s="1"/>
  <c r="S397" i="36"/>
  <c r="R397" i="36"/>
  <c r="R591" i="36" s="1"/>
  <c r="Q397" i="36"/>
  <c r="Q591" i="36" s="1"/>
  <c r="P397" i="36"/>
  <c r="M397" i="36"/>
  <c r="L397" i="36"/>
  <c r="K397" i="36"/>
  <c r="J397" i="36"/>
  <c r="J591" i="36" s="1"/>
  <c r="I397" i="36"/>
  <c r="I591" i="36" s="1"/>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<sst xmlns="http://schemas.openxmlformats.org/spreadsheetml/2006/main" count="7445" uniqueCount="541">
  <si>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</si>
  <si>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</si>
  <si>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</si>
  <si>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</si>
  <si>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</si>
  <si>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</si>
  <si>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</si>
  <si>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</si>
  <si>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</si>
  <si>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</si>
  <si>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</si>
  <si>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</si>
  <si>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</si>
  <si>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</si>
  <si>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</si>
  <si>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</si>
  <si>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</si>
  <si>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</si>
  <si>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</si>
  <si>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</si>
  <si>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</si>
  <si>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</si>
  <si>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</si>
  <si>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</si>
  <si>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</si>
  <si>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</si>
  <si>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</si>
  <si>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</si>
  <si>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</si>
  <si>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</si>
  <si>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</si>
  <si>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</si>
  <si>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</si>
  <si>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</si>
  <si>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</si>
  <si>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</si>
  <si>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</si>
  <si>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</si>
  <si>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</si>
  <si>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</si>
  <si>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</si>
  <si>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</si>
  <si>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</si>
  <si>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</si>
  <si>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</si>
  <si>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</si>
  <si>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</si>
  <si>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</si>
  <si>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</si>
  <si>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</si>
  <si>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</si>
  <si>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</si>
  <si>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</si>
  <si>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</si>
  <si>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</si>
  <si>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</si>
  <si>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</si>
  <si>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</si>
  <si>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</si>
  <si>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</si>
  <si>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</si>
  <si>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</si>
  <si>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</si>
  <si>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</si>
  <si>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</si>
  <si>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</si>
  <si>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</si>
  <si>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</si>
  <si>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</si>
  <si>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</si>
  <si>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</si>
  <si>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</si>
  <si>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</si>
  <si>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</si>
  <si>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</si>
  <si>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</si>
  <si>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</si>
  <si>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</si>
  <si>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</si>
  <si>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</si>
  <si>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</si>
  <si>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</si>
  <si>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</si>
  <si>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</si>
  <si>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</si>
  <si>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</si>
  <si>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</si>
  <si>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</si>
  <si>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</si>
  <si>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</si>
  <si>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</si>
  <si>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</si>
  <si>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</si>
  <si>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</si>
  <si>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</si>
  <si>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</si>
  <si>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</si>
  <si>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</si>
  <si>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</si>
  <si>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</si>
  <si>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</si>
  <si>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</si>
  <si>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</si>
  <si>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</si>
  <si>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</si>
  <si>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</si>
  <si>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</si>
  <si>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</si>
  <si>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</si>
  <si>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</si>
  <si>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</si>
  <si>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</si>
  <si>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</si>
  <si>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</si>
  <si>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</si>
  <si>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</si>
  <si>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</si>
  <si>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</si>
  <si>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</si>
  <si>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</si>
  <si>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</si>
  <si>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</si>
  <si>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</si>
  <si>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</si>
  <si>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</si>
  <si>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</si>
  <si>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</si>
  <si>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</si>
  <si>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</si>
  <si>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</si>
  <si>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</si>
  <si>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</si>
  <si>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</si>
  <si>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</si>
  <si>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</si>
  <si>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</si>
  <si>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</si>
  <si>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</si>
  <si>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</si>
  <si>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</si>
  <si>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</si>
  <si>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</si>
  <si>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</si>
  <si>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</si>
  <si>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</si>
  <si>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</si>
  <si>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</si>
  <si>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</si>
  <si>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</si>
  <si>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</si>
  <si>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</si>
  <si>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</si>
  <si>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</si>
  <si>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</si>
  <si>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</si>
  <si>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</si>
  <si>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</si>
  <si>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</si>
  <si>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</si>
  <si>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</si>
  <si>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</si>
  <si>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</si>
  <si>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</si>
  <si>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</si>
  <si>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</si>
  <si>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</si>
  <si>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</si>
  <si>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</si>
  <si>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</si>
  <si>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</si>
  <si>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</si>
  <si>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</si>
  <si>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</si>
  <si>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</si>
  <si>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</si>
  <si>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</si>
  <si>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</si>
  <si>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</si>
  <si>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</si>
  <si>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</si>
  <si>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</si>
  <si>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</si>
  <si>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</si>
  <si>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</si>
  <si>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</si>
  <si>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</si>
  <si>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</si>
  <si>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</si>
  <si>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</si>
  <si>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</si>
  <si>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</si>
  <si>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</si>
  <si>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</si>
  <si>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</si>
  <si>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</si>
  <si>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</si>
  <si>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</si>
  <si>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</si>
  <si>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</si>
  <si>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</si>
  <si>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</si>
  <si>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</si>
  <si>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</si>
  <si>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</si>
  <si>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</si>
  <si>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</si>
  <si>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</si>
  <si>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</si>
  <si>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</si>
  <si>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</si>
  <si>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</si>
  <si>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</si>
  <si>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</si>
  <si>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</si>
  <si>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</si>
  <si>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</si>
  <si>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</si>
  <si>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</si>
  <si>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</si>
  <si>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</si>
  <si>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</si>
  <si>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</si>
  <si>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</si>
  <si>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</si>
  <si>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</si>
  <si>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</si>
  <si>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</si>
  <si>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</si>
  <si>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</si>
  <si>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</si>
  <si>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</si>
  <si>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</si>
  <si>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</si>
  <si>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</si>
  <si>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</si>
  <si>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</si>
  <si>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</si>
  <si>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</si>
  <si>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</si>
  <si>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</si>
  <si>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</si>
  <si>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</si>
  <si>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</si>
  <si>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</si>
  <si>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</si>
  <si>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</si>
  <si>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</si>
  <si>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</si>
  <si>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</si>
  <si>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</si>
  <si>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</si>
  <si>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</si>
  <si>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</si>
  <si>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</si>
  <si>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</si>
  <si>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</si>
  <si>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</si>
  <si>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</si>
  <si>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</si>
  <si>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</si>
  <si>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</si>
  <si>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</si>
  <si>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</si>
  <si>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</si>
  <si>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</si>
  <si>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</si>
  <si>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</si>
  <si>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</si>
  <si>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</si>
  <si>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</si>
  <si>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</si>
  <si>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</si>
  <si>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</si>
  <si>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</si>
  <si>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</si>
  <si>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</si>
  <si>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</si>
  <si>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</si>
  <si>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</si>
  <si>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</si>
  <si>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</si>
  <si>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</si>
  <si>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</si>
  <si>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</si>
  <si>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</si>
  <si>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</si>
  <si>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</si>
  <si>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</si>
  <si>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</si>
  <si>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</si>
  <si>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</si>
  <si>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</si>
  <si>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</si>
  <si>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</si>
  <si>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</si>
  <si>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</si>
  <si>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</si>
  <si>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</si>
  <si>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</si>
  <si>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</si>
  <si>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</si>
  <si>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</si>
  <si>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</si>
  <si>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</si>
  <si>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</si>
  <si>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</si>
  <si>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</si>
  <si>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</si>
  <si>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</si>
  <si>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</si>
  <si>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</si>
  <si>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</si>
  <si>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</si>
  <si>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</si>
  <si>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</si>
  <si>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</si>
  <si>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</si>
  <si>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</si>
  <si>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</si>
  <si>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</si>
  <si>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</si>
  <si>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</si>
  <si>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</si>
  <si>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</si>
  <si>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</si>
  <si>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</si>
  <si>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</si>
  <si>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</si>
  <si>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</si>
  <si>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</si>
  <si>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</si>
  <si>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</si>
  <si>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</si>
  <si>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</si>
  <si>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</si>
  <si>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</si>
  <si>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</si>
  <si>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</si>
  <si>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</si>
  <si>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</si>
  <si>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</si>
  <si>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</si>
  <si>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</si>
  <si>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</si>
  <si>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</si>
  <si>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</si>
  <si>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</si>
  <si>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</si>
  <si>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</si>
  <si>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</si>
  <si>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</si>
  <si>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</si>
  <si>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</si>
  <si>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</si>
  <si>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</si>
  <si>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</si>
  <si>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</si>
  <si>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</si>
  <si>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</si>
  <si>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</si>
  <si>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</si>
  <si>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</si>
  <si>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</si>
  <si>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</si>
  <si>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</si>
  <si>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</si>
  <si>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</si>
  <si>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</si>
  <si>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</si>
  <si>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</si>
  <si>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</si>
  <si>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</si>
  <si>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</si>
  <si>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</si>
  <si>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</si>
  <si>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</si>
  <si>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</si>
  <si>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</si>
  <si>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</si>
  <si>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</si>
  <si>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</si>
  <si>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</si>
  <si>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</si>
  <si>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</si>
  <si>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</si>
  <si>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</si>
  <si>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</si>
  <si>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</si>
  <si>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</si>
  <si>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</si>
  <si>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</si>
  <si>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</si>
  <si>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</si>
  <si>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</si>
  <si>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</si>
  <si>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</si>
  <si>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</si>
  <si>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</si>
  <si>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</si>
  <si>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</si>
  <si>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</si>
  <si>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</si>
  <si>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</si>
  <si>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</si>
  <si>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</si>
  <si>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</si>
  <si>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</si>
  <si>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</si>
  <si>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</si>
  <si>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</si>
  <si>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</si>
  <si>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</si>
  <si>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</si>
  <si>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</si>
  <si>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</si>
  <si>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</si>
  <si>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</si>
  <si>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</si>
  <si>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</si>
  <si>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</si>
  <si>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</si>
  <si>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</si>
  <si>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</si>
  <si>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</si>
  <si>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</si>
  <si>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</si>
  <si>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</si>
  <si>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</si>
  <si>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</si>
  <si>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</si>
  <si>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</si>
  <si>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</si>
  <si>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</si>
  <si>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</si>
  <si>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</si>
  <si>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</si>
  <si>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</si>
  <si>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</si>
  <si>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</si>
  <si>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</si>
  <si>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</si>
  <si>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</si>
  <si>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</si>
  <si>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</si>
  <si>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</si>
  <si>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</si>
  <si>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</si>
  <si>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</si>
  <si>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</si>
  <si>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</si>
  <si>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</si>
  <si>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</si>
  <si>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</si>
  <si>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</si>
  <si>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</si>
  <si>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</si>
  <si>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</si>
  <si>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</si>
  <si>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</si>
  <si>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</si>
  <si>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</si>
  <si>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</si>
  <si>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</si>
  <si>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</si>
  <si>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</si>
  <si>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</si>
  <si>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</si>
  <si>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</si>
  <si>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</si>
  <si>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</si>
  <si>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</si>
  <si>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</si>
  <si>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</si>
  <si>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</si>
  <si>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</si>
  <si>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</si>
  <si>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</si>
  <si>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</si>
  <si>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</si>
  <si>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</si>
  <si>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</si>
  <si>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</si>
  <si>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</si>
  <si>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</si>
  <si>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</si>
  <si>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</si>
  <si>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</si>
  <si>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</si>
  <si>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</si>
  <si>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</si>
  <si>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</si>
  <si>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</si>
  <si>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</si>
  <si>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</si>
  <si>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</si>
  <si>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</si>
  <si>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</si>
  <si>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</si>
  <si>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</si>
  <si>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</si>
  <si>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</si>
  <si>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</si>
  <si>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</si>
  <si>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</si>
  <si>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</si>
  <si>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</si>
  <si>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</si>
  <si>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</si>
  <si>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</si>
  <si>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</si>
  <si>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</si>
  <si>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</si>
  <si>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</si>
  <si>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</si>
  <si>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t>nld</t>
  </si>
  <si>
    <t>Turcja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</si>
  <si>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I-VII 2023 r.</t>
    </r>
    <r>
      <rPr>
        <b/>
        <sz val="14"/>
        <color indexed="8"/>
        <rFont val="Calibri"/>
        <family val="2"/>
        <charset val="238"/>
        <scheme val="minor"/>
      </rPr>
      <t xml:space="preserve"> (dane wstępne)</t>
    </r>
  </si>
  <si>
    <t>OKRES: I-VII 2023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</si>
  <si>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 2023 r. (dane wstępne) </t>
    </r>
    <r>
      <rPr>
        <b/>
        <sz val="11"/>
        <rFont val="Calibri"/>
        <family val="2"/>
        <charset val="238"/>
        <scheme val="minor"/>
      </rPr>
      <t xml:space="preserve">w porównaniu do I - VII 2022 r. </t>
    </r>
    <r>
      <rPr>
        <i/>
        <sz val="11"/>
        <rFont val="Calibri"/>
        <family val="2"/>
        <charset val="238"/>
        <scheme val="minor"/>
      </rPr>
      <t>(wg wstępnych danych Min. Finansów).</t>
    </r>
  </si>
  <si>
    <t>I-VII 2023 r. (wstępne)</t>
  </si>
  <si>
    <t>I-VII 2022 r.</t>
  </si>
  <si>
    <t>zm. w stos. do  I-VII 2022 r. (%)</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</si>
  <si>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I-VII 2023 r.</t>
    </r>
    <r>
      <rPr>
        <b/>
        <sz val="14"/>
        <color indexed="8"/>
        <rFont val="Calibri"/>
        <family val="2"/>
        <charset val="238"/>
        <scheme val="minor"/>
      </rPr>
      <t xml:space="preserve"> (dane wstępne)</t>
    </r>
  </si>
  <si>
    <t>I-VII  2023 r. (wstępne)</t>
  </si>
  <si>
    <t>zm. w stos. do I-VII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</si>
  <si>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 2023 r. (dane wstępne)  </t>
    </r>
    <r>
      <rPr>
        <b/>
        <sz val="11"/>
        <rFont val="Calibri"/>
        <family val="2"/>
        <charset val="238"/>
        <scheme val="minor"/>
      </rPr>
      <t>w porównaniu do I-VII 2022 r.  (</t>
    </r>
    <r>
      <rPr>
        <i/>
        <sz val="11"/>
        <rFont val="Calibri"/>
        <family val="2"/>
        <charset val="238"/>
        <scheme val="minor"/>
      </rPr>
      <t>wg wstępnych danych Min. Finansów</t>
    </r>
    <r>
      <rPr>
        <b/>
        <sz val="11"/>
        <rFont val="Calibri"/>
        <family val="2"/>
        <charset val="238"/>
        <scheme val="minor"/>
      </rPr>
      <t>).</t>
    </r>
  </si>
  <si>
    <r>
      <t>Średnia waga (</t>
    </r>
    <r>
      <rPr>
        <b/>
        <sz val="11"/>
        <color rgb="FFFF0000"/>
        <rFont val="Calibri"/>
        <family val="2"/>
        <charset val="238"/>
        <scheme val="minor"/>
      </rPr>
      <t>tuszy</t>
    </r>
    <r>
      <rPr>
        <b/>
        <sz val="11"/>
        <rFont val="Calibri"/>
        <family val="2"/>
        <charset val="238"/>
        <scheme val="minor"/>
      </rPr>
      <t>) ubijanego bydła w latach 2004-2023 wg kategorii bydła (wg bazy ZSRIR)</t>
    </r>
  </si>
  <si>
    <t>01.10.2023</t>
  </si>
  <si>
    <t>Tabl.3. Średnie ceny zakupu bydła rzeźnego w Polsce w okresie 4 lub 5 tygodni każdego miesiąca w latach 2003- 2023</t>
  </si>
  <si>
    <t>NR 40/2023</t>
  </si>
  <si>
    <t>12 października 2023r.</t>
  </si>
  <si>
    <t>02 - 08 października 2023 r.</t>
  </si>
  <si>
    <r>
      <t>Tablica 6. Średnie ceny sprzedaży netto (bez VAT) elementów mięsa wołowego (kraj) wg makroregionów:</t>
    </r>
    <r>
      <rPr>
        <b/>
        <sz val="14"/>
        <color rgb="FF0000FF"/>
        <rFont val="Calibri"/>
        <family val="2"/>
        <charset val="238"/>
        <scheme val="minor"/>
      </rPr>
      <t xml:space="preserve"> 02-08.10.2023 r.</t>
    </r>
  </si>
  <si>
    <t>08.10.2023</t>
  </si>
  <si>
    <r>
      <t>Tablica 5. Ceny sprzedaży netto (bez VAT) ćwierci wołowych (zagranica):</t>
    </r>
    <r>
      <rPr>
        <b/>
        <sz val="14"/>
        <color rgb="FF0000FF"/>
        <rFont val="Calibri"/>
        <family val="2"/>
        <charset val="238"/>
        <scheme val="minor"/>
      </rPr>
      <t xml:space="preserve"> 02-08.10.2023r.</t>
    </r>
  </si>
  <si>
    <r>
      <t>Tablica 7. Średnie ceny sprzedaży netto (bez VAT) elementów mięsa wołowego (zagranica):</t>
    </r>
    <r>
      <rPr>
        <b/>
        <sz val="14"/>
        <color rgb="FF0000FF"/>
        <rFont val="Calibri"/>
        <family val="2"/>
        <charset val="238"/>
        <scheme val="minor"/>
      </rPr>
      <t xml:space="preserve"> 02-08.10.2023 r.</t>
    </r>
  </si>
  <si>
    <t>02.10.2023 - 08.10.2023</t>
  </si>
  <si>
    <r>
      <t>Tablica 9. Średnie ceny zakupu mięsa wołowego płacone przez podmioty handlu detalicznego w okresie:</t>
    </r>
    <r>
      <rPr>
        <b/>
        <sz val="16"/>
        <color rgb="FF0000FF"/>
        <rFont val="Calibri"/>
        <family val="2"/>
        <charset val="238"/>
        <scheme val="minor"/>
      </rPr>
      <t xml:space="preserve"> 02.10 - 08.10.2023 r.</t>
    </r>
  </si>
  <si>
    <t>06.10.2023</t>
  </si>
  <si>
    <t>Prices not received : IT</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</si>
  <si>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- 15 469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</si>
</sst>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5"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2"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195" fillId="0" borderId="0" applyNumberFormat="0" applyFill="0" applyBorder="0" applyAlignment="0" applyProtection="0">
      <alignment vertical="top"/>
      <protection locked="0"/>
    </xf>
    <xf numFmtId="0" fontId="8" fillId="0" borderId="0"/>
    <xf numFmtId="43" fontId="44" fillId="0" borderId="0" applyFont="0" applyFill="0" applyBorder="0" applyAlignment="0" applyProtection="0"/>
  </cellStyleXfs>
  <cellXfs count="1820">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7"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0" fontId="163" fillId="0" borderId="0" xfId="96" applyFont="1"/>
    <xf numFmtId="0" fontId="60" fillId="0" borderId="0" xfId="97"/>
    <xf numFmtId="0" fontId="156"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5"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6"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3"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8" fillId="0" borderId="0" xfId="191"/>
    <xf numFmtId="0" fontId="8" fillId="0" borderId="0" xfId="191" applyFill="1"/>
    <xf numFmtId="0" fontId="184" fillId="0" borderId="0" xfId="191" applyFont="1"/>
    <xf numFmtId="0" fontId="186" fillId="0" borderId="0" xfId="191" applyFont="1"/>
    <xf numFmtId="0" fontId="184" fillId="0" borderId="0" xfId="191" applyFont="1" applyFill="1"/>
    <xf numFmtId="0" fontId="177" fillId="0" borderId="0" xfId="191" applyFont="1" applyAlignment="1">
      <alignment vertical="center"/>
    </xf>
    <xf numFmtId="0" fontId="188" fillId="70" borderId="0" xfId="237" applyFont="1" applyFill="1"/>
    <xf numFmtId="0" fontId="184" fillId="70" borderId="0" xfId="191" applyFont="1" applyFill="1"/>
    <xf numFmtId="0" fontId="188" fillId="0" borderId="0" xfId="237" applyFont="1" applyFill="1"/>
    <xf numFmtId="0" fontId="189" fillId="69" borderId="0" xfId="237" applyFont="1" applyFill="1"/>
    <xf numFmtId="0" fontId="190" fillId="0" borderId="0" xfId="237" applyFont="1" applyFill="1"/>
    <xf numFmtId="0" fontId="191" fillId="0" borderId="0" xfId="191" applyFont="1"/>
    <xf numFmtId="0" fontId="189" fillId="0" borderId="0" xfId="237" applyFont="1" applyFill="1"/>
    <xf numFmtId="0" fontId="190" fillId="0" borderId="0" xfId="191" applyFont="1" applyFill="1"/>
    <xf numFmtId="0" fontId="191" fillId="0" borderId="0" xfId="191" applyFont="1" applyFill="1"/>
    <xf numFmtId="0" fontId="192" fillId="0" borderId="0" xfId="191" applyFont="1"/>
    <xf numFmtId="0" fontId="193" fillId="0" borderId="0" xfId="191" applyFont="1"/>
    <xf numFmtId="0" fontId="194" fillId="0" borderId="0" xfId="191" applyFont="1"/>
    <xf numFmtId="0" fontId="196" fillId="0" borderId="0" xfId="238" applyFont="1" applyAlignment="1" applyProtection="1"/>
    <xf numFmtId="0" fontId="197" fillId="0" borderId="0" xfId="0" applyFont="1" applyAlignment="1">
      <alignment vertical="center"/>
    </xf>
    <xf numFmtId="0" fontId="198" fillId="0" borderId="0" xfId="191" applyFont="1"/>
    <xf numFmtId="0" fontId="199" fillId="0" borderId="0" xfId="191" applyFont="1"/>
    <xf numFmtId="0" fontId="200" fillId="0" borderId="0" xfId="0" applyFont="1" applyAlignment="1">
      <alignment horizontal="left" vertical="center" indent="3"/>
    </xf>
    <xf numFmtId="0" fontId="177" fillId="0" borderId="0" xfId="191" applyFont="1" applyAlignment="1">
      <alignment horizontal="justify" vertical="center"/>
    </xf>
    <xf numFmtId="0" fontId="203" fillId="0" borderId="0" xfId="191" applyFont="1"/>
    <xf numFmtId="0" fontId="15" fillId="0" borderId="0" xfId="191" applyFont="1" applyAlignment="1">
      <alignment horizontal="justify" vertical="center"/>
    </xf>
    <xf numFmtId="0" fontId="195" fillId="0" borderId="0" xfId="238" applyAlignment="1" applyProtection="1"/>
    <xf numFmtId="0" fontId="204" fillId="0" borderId="0" xfId="51" applyFont="1" applyBorder="1" applyAlignment="1">
      <alignment vertical="center"/>
    </xf>
    <xf numFmtId="0" fontId="184" fillId="0" borderId="0" xfId="0" applyFont="1"/>
    <xf numFmtId="0" fontId="206" fillId="0" borderId="2" xfId="0" applyFont="1" applyBorder="1" applyAlignment="1">
      <alignment vertical="center"/>
    </xf>
    <xf numFmtId="0" fontId="177" fillId="0" borderId="0" xfId="51" applyFont="1"/>
    <xf numFmtId="0" fontId="184" fillId="0" borderId="0" xfId="0" applyFont="1" applyBorder="1"/>
    <xf numFmtId="0" fontId="209" fillId="0" borderId="0" xfId="51" applyFont="1" applyBorder="1" applyAlignment="1">
      <alignment vertical="center"/>
    </xf>
    <xf numFmtId="0" fontId="210" fillId="0" borderId="0" xfId="0" applyFont="1"/>
    <xf numFmtId="0" fontId="210" fillId="0" borderId="0" xfId="51" applyFont="1"/>
    <xf numFmtId="0" fontId="213" fillId="0" borderId="0" xfId="0" applyFont="1" applyFill="1" applyBorder="1" applyAlignment="1">
      <alignment horizontal="left"/>
    </xf>
    <xf numFmtId="0" fontId="211" fillId="0" borderId="0" xfId="0" applyFont="1" applyBorder="1"/>
    <xf numFmtId="0" fontId="211" fillId="0" borderId="0" xfId="0" applyFont="1"/>
    <xf numFmtId="0" fontId="215" fillId="0" borderId="0" xfId="0" applyFont="1" applyFill="1" applyBorder="1" applyAlignment="1"/>
    <xf numFmtId="0" fontId="212" fillId="0" borderId="0" xfId="0" applyFont="1"/>
    <xf numFmtId="0" fontId="208" fillId="0" borderId="0" xfId="0" applyFont="1"/>
    <xf numFmtId="0" fontId="216" fillId="0" borderId="0" xfId="0" applyFont="1"/>
    <xf numFmtId="0" fontId="175" fillId="0" borderId="0" xfId="0" applyFont="1" applyFill="1" applyBorder="1"/>
    <xf numFmtId="0" fontId="204" fillId="0" borderId="0" xfId="0" applyFont="1"/>
    <xf numFmtId="0" fontId="218" fillId="0" borderId="0" xfId="0" applyFont="1"/>
    <xf numFmtId="0" fontId="217" fillId="0" borderId="0" xfId="188" applyFont="1" applyFill="1"/>
    <xf numFmtId="0" fontId="184" fillId="0" borderId="0" xfId="188" applyFont="1"/>
    <xf numFmtId="0" fontId="219" fillId="0" borderId="0" xfId="188" applyFont="1"/>
    <xf numFmtId="0" fontId="222" fillId="0" borderId="0" xfId="188" applyFont="1" applyAlignment="1">
      <alignment horizontal="center" vertical="center" wrapText="1"/>
    </xf>
    <xf numFmtId="0" fontId="223" fillId="59" borderId="64" xfId="188" applyFont="1" applyFill="1" applyBorder="1" applyAlignment="1">
      <alignment horizontal="center" vertical="center" wrapText="1"/>
    </xf>
    <xf numFmtId="0" fontId="224" fillId="59" borderId="65" xfId="188" applyFont="1" applyFill="1" applyBorder="1" applyAlignment="1">
      <alignment wrapText="1"/>
    </xf>
    <xf numFmtId="3" fontId="192" fillId="60" borderId="4" xfId="188" applyNumberFormat="1" applyFont="1" applyFill="1" applyBorder="1" applyAlignment="1">
      <alignment horizontal="right" wrapText="1"/>
    </xf>
    <xf numFmtId="3" fontId="192" fillId="59" borderId="4" xfId="188" applyNumberFormat="1" applyFont="1" applyFill="1" applyBorder="1" applyAlignment="1">
      <alignment horizontal="right" wrapText="1"/>
    </xf>
    <xf numFmtId="167" fontId="221" fillId="60" borderId="65" xfId="188" applyNumberFormat="1" applyFont="1" applyFill="1" applyBorder="1"/>
    <xf numFmtId="0" fontId="225" fillId="0" borderId="0" xfId="188" applyFont="1" applyAlignment="1">
      <alignment horizontal="center"/>
    </xf>
    <xf numFmtId="3" fontId="192" fillId="60" borderId="42" xfId="188" applyNumberFormat="1" applyFont="1" applyFill="1" applyBorder="1" applyAlignment="1">
      <alignment horizontal="right" wrapText="1"/>
    </xf>
    <xf numFmtId="3" fontId="224" fillId="59" borderId="4" xfId="188" applyNumberFormat="1" applyFont="1" applyFill="1" applyBorder="1" applyAlignment="1">
      <alignment horizontal="right" wrapText="1"/>
    </xf>
    <xf numFmtId="3" fontId="199" fillId="3" borderId="0" xfId="188" applyNumberFormat="1" applyFont="1" applyFill="1"/>
    <xf numFmtId="0" fontId="192" fillId="59" borderId="65" xfId="188" applyFont="1" applyFill="1" applyBorder="1"/>
    <xf numFmtId="3" fontId="192" fillId="59" borderId="65" xfId="188" applyNumberFormat="1" applyFont="1" applyFill="1" applyBorder="1"/>
    <xf numFmtId="167" fontId="221" fillId="60" borderId="38" xfId="188" applyNumberFormat="1" applyFont="1" applyFill="1" applyBorder="1"/>
    <xf numFmtId="3" fontId="192" fillId="59" borderId="65" xfId="188" applyNumberFormat="1" applyFont="1" applyFill="1" applyBorder="1" applyAlignment="1">
      <alignment horizontal="right" wrapText="1"/>
    </xf>
    <xf numFmtId="3" fontId="184" fillId="0" borderId="0" xfId="188" applyNumberFormat="1" applyFont="1"/>
    <xf numFmtId="0" fontId="224" fillId="59" borderId="40" xfId="188" applyFont="1" applyFill="1" applyBorder="1" applyAlignment="1">
      <alignment wrapText="1"/>
    </xf>
    <xf numFmtId="3" fontId="192" fillId="59" borderId="42" xfId="188" applyNumberFormat="1" applyFont="1" applyFill="1" applyBorder="1" applyAlignment="1">
      <alignment horizontal="right" wrapText="1"/>
    </xf>
    <xf numFmtId="167" fontId="221" fillId="60" borderId="40" xfId="188" applyNumberFormat="1" applyFont="1" applyFill="1" applyBorder="1"/>
    <xf numFmtId="0" fontId="184" fillId="59" borderId="0" xfId="188" applyFont="1" applyFill="1"/>
    <xf numFmtId="0" fontId="219" fillId="0" borderId="0" xfId="188" applyFont="1" applyFill="1" applyBorder="1" applyAlignment="1">
      <alignment wrapText="1"/>
    </xf>
    <xf numFmtId="0" fontId="223" fillId="59" borderId="42" xfId="188" applyFont="1" applyFill="1" applyBorder="1" applyAlignment="1">
      <alignment horizontal="center" wrapText="1"/>
    </xf>
    <xf numFmtId="0" fontId="224" fillId="0" borderId="40" xfId="188" applyFont="1" applyBorder="1" applyAlignment="1">
      <alignment wrapText="1"/>
    </xf>
    <xf numFmtId="3" fontId="192" fillId="59" borderId="41" xfId="188" quotePrefix="1" applyNumberFormat="1" applyFont="1" applyFill="1" applyBorder="1" applyAlignment="1">
      <alignment wrapText="1"/>
    </xf>
    <xf numFmtId="167" fontId="221" fillId="60" borderId="36" xfId="188" applyNumberFormat="1" applyFont="1" applyFill="1" applyBorder="1"/>
    <xf numFmtId="0" fontId="192" fillId="0" borderId="65" xfId="188" applyFont="1" applyBorder="1"/>
    <xf numFmtId="3" fontId="192" fillId="59" borderId="3" xfId="188" quotePrefix="1" applyNumberFormat="1" applyFont="1" applyFill="1" applyBorder="1" applyAlignment="1"/>
    <xf numFmtId="3" fontId="192" fillId="59" borderId="41" xfId="188" applyNumberFormat="1" applyFont="1" applyFill="1" applyBorder="1" applyAlignment="1">
      <alignment horizontal="right" wrapText="1"/>
    </xf>
    <xf numFmtId="0" fontId="226" fillId="0" borderId="0" xfId="188" applyFont="1"/>
    <xf numFmtId="0" fontId="207" fillId="0" borderId="0" xfId="188" applyFont="1" applyFill="1" applyBorder="1" applyAlignment="1">
      <alignment horizontal="center"/>
    </xf>
    <xf numFmtId="2" fontId="207" fillId="0" borderId="0" xfId="188" applyNumberFormat="1" applyFont="1" applyFill="1" applyBorder="1" applyAlignment="1">
      <alignment horizontal="center"/>
    </xf>
    <xf numFmtId="165" fontId="184" fillId="0" borderId="0" xfId="188" applyNumberFormat="1" applyFont="1" applyFill="1" applyBorder="1" applyAlignment="1">
      <alignment horizontal="center"/>
    </xf>
    <xf numFmtId="49" fontId="184" fillId="0" borderId="0" xfId="188" applyNumberFormat="1" applyFont="1" applyFill="1" applyBorder="1" applyAlignment="1">
      <alignment horizontal="center"/>
    </xf>
    <xf numFmtId="0" fontId="227" fillId="0" borderId="0" xfId="188" applyFont="1" applyFill="1" applyBorder="1"/>
    <xf numFmtId="0" fontId="184" fillId="59" borderId="0" xfId="188" applyFont="1" applyFill="1" applyBorder="1"/>
    <xf numFmtId="0" fontId="184" fillId="0" borderId="0" xfId="188" applyFont="1" applyFill="1" applyBorder="1"/>
    <xf numFmtId="0" fontId="227" fillId="0" borderId="0" xfId="188" applyFont="1" applyFill="1" applyBorder="1" applyAlignment="1">
      <alignment horizontal="right"/>
    </xf>
    <xf numFmtId="0" fontId="184" fillId="0" borderId="0" xfId="188" applyFont="1" applyFill="1" applyBorder="1" applyAlignment="1"/>
    <xf numFmtId="0" fontId="229" fillId="0" borderId="0" xfId="188" applyFont="1" applyFill="1" applyBorder="1"/>
    <xf numFmtId="2" fontId="184" fillId="0" borderId="0" xfId="188" applyNumberFormat="1" applyFont="1" applyFill="1" applyBorder="1"/>
    <xf numFmtId="0" fontId="184" fillId="0" borderId="0" xfId="188" applyFont="1" applyFill="1" applyBorder="1" applyAlignment="1">
      <alignment horizontal="right"/>
    </xf>
    <xf numFmtId="0" fontId="225" fillId="0" borderId="0" xfId="188" applyFont="1" applyFill="1" applyBorder="1" applyAlignment="1">
      <alignment vertical="center"/>
    </xf>
    <xf numFmtId="2" fontId="184" fillId="0" borderId="0" xfId="188" applyNumberFormat="1" applyFont="1" applyFill="1" applyBorder="1" applyAlignment="1">
      <alignment horizontal="center"/>
    </xf>
    <xf numFmtId="0" fontId="184" fillId="0" borderId="0" xfId="188" applyNumberFormat="1" applyFont="1" applyFill="1" applyBorder="1"/>
    <xf numFmtId="0" fontId="230" fillId="0" borderId="0" xfId="188" applyFont="1" applyFill="1"/>
    <xf numFmtId="0" fontId="232" fillId="0" borderId="0" xfId="188" applyFont="1" applyAlignment="1">
      <alignment horizontal="left" vertical="center" wrapText="1"/>
    </xf>
    <xf numFmtId="0" fontId="194" fillId="0" borderId="0" xfId="188" applyFont="1" applyAlignment="1">
      <alignment vertical="center" wrapText="1"/>
    </xf>
    <xf numFmtId="0" fontId="233" fillId="0" borderId="0" xfId="188" applyFont="1" applyAlignment="1">
      <alignment vertical="center" wrapText="1"/>
    </xf>
    <xf numFmtId="0" fontId="234" fillId="0" borderId="0" xfId="188" applyFont="1"/>
    <xf numFmtId="0" fontId="233" fillId="0" borderId="0" xfId="188" applyFont="1" applyAlignment="1">
      <alignment vertical="center"/>
    </xf>
    <xf numFmtId="3" fontId="234" fillId="0" borderId="0" xfId="188" applyNumberFormat="1" applyFont="1"/>
    <xf numFmtId="49" fontId="233" fillId="0" borderId="0" xfId="188" applyNumberFormat="1" applyFont="1" applyAlignment="1">
      <alignment vertical="center"/>
    </xf>
    <xf numFmtId="49" fontId="233" fillId="0" borderId="0" xfId="188" applyNumberFormat="1" applyFont="1"/>
    <xf numFmtId="0" fontId="193" fillId="0" borderId="5" xfId="188" applyFont="1" applyFill="1" applyBorder="1" applyAlignment="1">
      <alignment horizontal="center" vertical="center" wrapText="1"/>
    </xf>
    <xf numFmtId="0" fontId="193" fillId="0" borderId="6" xfId="188" applyFont="1" applyFill="1" applyBorder="1" applyAlignment="1">
      <alignment horizontal="center" vertical="center" wrapText="1"/>
    </xf>
    <xf numFmtId="0" fontId="193" fillId="0" borderId="44" xfId="188" applyFont="1" applyFill="1" applyBorder="1" applyAlignment="1">
      <alignment horizontal="center" vertical="center" wrapText="1"/>
    </xf>
    <xf numFmtId="0" fontId="206" fillId="0" borderId="45" xfId="188" applyFont="1" applyBorder="1" applyAlignment="1">
      <alignment horizontal="center" vertical="center" wrapText="1"/>
    </xf>
    <xf numFmtId="3" fontId="193" fillId="0" borderId="44" xfId="188" applyNumberFormat="1" applyFont="1" applyFill="1" applyBorder="1" applyAlignment="1">
      <alignment horizontal="center" vertical="center" wrapText="1"/>
    </xf>
    <xf numFmtId="0" fontId="193" fillId="0" borderId="16" xfId="188" applyFont="1" applyFill="1" applyBorder="1" applyAlignment="1">
      <alignment horizontal="center" vertical="center" wrapText="1"/>
    </xf>
    <xf numFmtId="0" fontId="193" fillId="0" borderId="17" xfId="188" applyFont="1" applyFill="1" applyBorder="1" applyAlignment="1">
      <alignment horizontal="center" vertical="center" wrapText="1"/>
    </xf>
    <xf numFmtId="0" fontId="193" fillId="0" borderId="55" xfId="188" applyFont="1" applyFill="1" applyBorder="1" applyAlignment="1">
      <alignment horizontal="center" vertical="center" wrapText="1"/>
    </xf>
    <xf numFmtId="0" fontId="206" fillId="0" borderId="27" xfId="188" applyFont="1" applyBorder="1" applyAlignment="1">
      <alignment horizontal="center" vertical="center" wrapText="1"/>
    </xf>
    <xf numFmtId="0" fontId="177" fillId="0" borderId="20" xfId="188" applyFont="1" applyFill="1" applyBorder="1"/>
    <xf numFmtId="3" fontId="177" fillId="0" borderId="46" xfId="188" applyNumberFormat="1" applyFont="1" applyFill="1" applyBorder="1" applyAlignment="1"/>
    <xf numFmtId="2" fontId="178" fillId="0" borderId="29" xfId="188" applyNumberFormat="1" applyFont="1" applyFill="1" applyBorder="1" applyAlignment="1"/>
    <xf numFmtId="0" fontId="177" fillId="0" borderId="18" xfId="188" applyFont="1" applyFill="1" applyBorder="1"/>
    <xf numFmtId="3" fontId="177" fillId="0" borderId="1" xfId="188" applyNumberFormat="1" applyFont="1" applyFill="1" applyBorder="1" applyAlignment="1"/>
    <xf numFmtId="2" fontId="178" fillId="0" borderId="7" xfId="188" applyNumberFormat="1" applyFont="1" applyFill="1" applyBorder="1" applyAlignment="1"/>
    <xf numFmtId="0" fontId="175" fillId="0" borderId="16" xfId="188" applyFont="1" applyFill="1" applyBorder="1"/>
    <xf numFmtId="3" fontId="175" fillId="0" borderId="55" xfId="188" applyNumberFormat="1" applyFont="1" applyFill="1" applyBorder="1" applyAlignment="1"/>
    <xf numFmtId="2" fontId="176" fillId="0" borderId="27" xfId="188" applyNumberFormat="1" applyFont="1" applyFill="1" applyBorder="1" applyAlignment="1"/>
    <xf numFmtId="0" fontId="175" fillId="0" borderId="0" xfId="188" applyFont="1" applyFill="1" applyBorder="1"/>
    <xf numFmtId="0" fontId="184" fillId="0" borderId="0" xfId="188" applyFont="1" applyBorder="1"/>
    <xf numFmtId="0" fontId="226" fillId="0" borderId="0" xfId="0" applyFont="1"/>
    <xf numFmtId="0" fontId="204" fillId="0" borderId="0" xfId="188" applyFont="1" applyAlignment="1">
      <alignment horizontal="left" vertical="center" wrapText="1"/>
    </xf>
    <xf numFmtId="0" fontId="233" fillId="0" borderId="0" xfId="188" applyFont="1" applyFill="1" applyAlignment="1">
      <alignment vertical="center" wrapText="1"/>
    </xf>
    <xf numFmtId="0" fontId="192" fillId="0" borderId="0" xfId="188" applyFont="1"/>
    <xf numFmtId="0" fontId="193" fillId="0" borderId="45" xfId="188" applyFont="1" applyBorder="1" applyAlignment="1">
      <alignment horizontal="center" vertical="center" wrapText="1"/>
    </xf>
    <xf numFmtId="0" fontId="193" fillId="0" borderId="0" xfId="188" applyFont="1" applyBorder="1" applyAlignment="1">
      <alignment horizontal="center" vertical="center" wrapText="1"/>
    </xf>
    <xf numFmtId="2" fontId="178" fillId="0" borderId="0" xfId="188" applyNumberFormat="1" applyFont="1" applyFill="1" applyBorder="1" applyAlignment="1">
      <alignment vertical="center"/>
    </xf>
    <xf numFmtId="2" fontId="178" fillId="0" borderId="0" xfId="188" applyNumberFormat="1" applyFont="1" applyFill="1" applyBorder="1" applyAlignment="1"/>
    <xf numFmtId="0" fontId="177" fillId="0" borderId="25" xfId="188" applyFont="1" applyFill="1" applyBorder="1"/>
    <xf numFmtId="3" fontId="177" fillId="0" borderId="48" xfId="188" applyNumberFormat="1" applyFont="1" applyFill="1" applyBorder="1" applyAlignment="1"/>
    <xf numFmtId="2" fontId="178" fillId="0" borderId="62" xfId="188" applyNumberFormat="1" applyFont="1" applyFill="1" applyBorder="1" applyAlignment="1"/>
    <xf numFmtId="2" fontId="176" fillId="0" borderId="0" xfId="188" applyNumberFormat="1" applyFont="1" applyFill="1" applyBorder="1" applyAlignment="1">
      <alignment vertical="center"/>
    </xf>
    <xf numFmtId="1" fontId="184" fillId="0" borderId="0" xfId="188" applyNumberFormat="1" applyFont="1" applyFill="1" applyBorder="1" applyAlignment="1">
      <alignment horizontal="center"/>
    </xf>
    <xf numFmtId="3" fontId="194" fillId="0" borderId="0" xfId="188" applyNumberFormat="1" applyFont="1" applyFill="1" applyBorder="1" applyAlignment="1">
      <alignment horizontal="center"/>
    </xf>
    <xf numFmtId="0" fontId="192" fillId="0" borderId="0" xfId="0" applyFont="1"/>
    <xf numFmtId="0" fontId="192" fillId="0" borderId="0" xfId="0" applyFont="1" applyBorder="1"/>
    <xf numFmtId="0" fontId="193" fillId="0" borderId="5" xfId="0" applyFont="1" applyBorder="1" applyAlignment="1">
      <alignment horizontal="center"/>
    </xf>
    <xf numFmtId="0" fontId="193" fillId="0" borderId="1" xfId="0" applyFont="1" applyBorder="1" applyAlignment="1">
      <alignment horizontal="centerContinuous" vertical="center"/>
    </xf>
    <xf numFmtId="0" fontId="206" fillId="59" borderId="45" xfId="0" applyFont="1" applyFill="1" applyBorder="1" applyAlignment="1">
      <alignment horizontal="center" vertical="center" wrapText="1"/>
    </xf>
    <xf numFmtId="0" fontId="192" fillId="0" borderId="14" xfId="0" applyFont="1" applyBorder="1" applyAlignment="1">
      <alignment horizontal="center" vertical="center"/>
    </xf>
    <xf numFmtId="49" fontId="193" fillId="0" borderId="32" xfId="0" applyNumberFormat="1" applyFont="1" applyBorder="1" applyAlignment="1">
      <alignment horizontal="centerContinuous" vertical="center"/>
    </xf>
    <xf numFmtId="0" fontId="192" fillId="0" borderId="0" xfId="51" applyFont="1"/>
    <xf numFmtId="0" fontId="218" fillId="0" borderId="0" xfId="0" applyFont="1" applyBorder="1"/>
    <xf numFmtId="0" fontId="20" fillId="0" borderId="0" xfId="0" applyFont="1"/>
    <xf numFmtId="0" fontId="20" fillId="0" borderId="0" xfId="51" applyFont="1"/>
    <xf numFmtId="0" fontId="235" fillId="0" borderId="0" xfId="51" applyFont="1"/>
    <xf numFmtId="0" fontId="20" fillId="0" borderId="0" xfId="51" quotePrefix="1" applyFont="1"/>
    <xf numFmtId="0" fontId="221" fillId="0" borderId="0" xfId="0" applyFont="1" applyFill="1" applyBorder="1" applyAlignment="1">
      <alignment vertical="center" wrapText="1"/>
    </xf>
    <xf numFmtId="0" fontId="207" fillId="0" borderId="0" xfId="0" applyFont="1"/>
    <xf numFmtId="0" fontId="221" fillId="0" borderId="0" xfId="0" applyFont="1"/>
    <xf numFmtId="2" fontId="178" fillId="0" borderId="29" xfId="188" applyNumberFormat="1" applyFont="1" applyFill="1" applyBorder="1" applyAlignment="1">
      <alignment horizontal="right"/>
    </xf>
    <xf numFmtId="0" fontId="0" fillId="69" borderId="0" xfId="0" applyFill="1"/>
    <xf numFmtId="0" fontId="184" fillId="69" borderId="0" xfId="0" applyFont="1" applyFill="1"/>
    <xf numFmtId="0" fontId="185" fillId="69" borderId="0" xfId="0" applyFont="1" applyFill="1" applyAlignment="1"/>
    <xf numFmtId="0" fontId="187" fillId="69" borderId="0" xfId="0" applyFont="1" applyFill="1" applyAlignment="1">
      <alignment vertical="center"/>
    </xf>
    <xf numFmtId="0" fontId="175" fillId="0" borderId="0" xfId="0" applyFont="1"/>
    <xf numFmtId="0" fontId="194" fillId="0" borderId="0" xfId="0" applyFont="1"/>
    <xf numFmtId="0" fontId="193" fillId="69" borderId="0" xfId="237" applyFont="1" applyFill="1" applyAlignment="1">
      <alignment horizontal="left"/>
    </xf>
    <xf numFmtId="0" fontId="192" fillId="69" borderId="0" xfId="237" applyFont="1" applyFill="1"/>
    <xf numFmtId="0" fontId="192" fillId="0" borderId="0" xfId="237" applyFont="1" applyFill="1"/>
    <xf numFmtId="2" fontId="204" fillId="69" borderId="0" xfId="237" applyNumberFormat="1" applyFont="1" applyFill="1"/>
    <xf numFmtId="0" fontId="208" fillId="69" borderId="0" xfId="237" applyFont="1" applyFill="1"/>
    <xf numFmtId="14" fontId="175" fillId="0" borderId="47" xfId="0" applyNumberFormat="1" applyFont="1" applyBorder="1" applyAlignment="1">
      <alignment horizontal="center" vertical="center" wrapText="1"/>
    </xf>
    <xf numFmtId="0" fontId="192" fillId="0" borderId="0" xfId="0" applyFont="1" applyAlignment="1">
      <alignment horizontal="right"/>
    </xf>
    <xf numFmtId="0" fontId="5" fillId="0" borderId="0" xfId="0" applyFont="1"/>
    <xf numFmtId="0" fontId="21" fillId="4" borderId="77" xfId="0" applyFont="1" applyFill="1" applyBorder="1" applyAlignment="1">
      <alignment horizontal="left"/>
    </xf>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5" fillId="0" borderId="0" xfId="51" applyFont="1"/>
    <xf numFmtId="0" fontId="177" fillId="0" borderId="46" xfId="51" applyFont="1" applyBorder="1" applyAlignment="1">
      <alignment horizontal="left"/>
    </xf>
    <xf numFmtId="0" fontId="115" fillId="0" borderId="0" xfId="0" applyFont="1"/>
    <xf numFmtId="14" fontId="193" fillId="2" borderId="22" xfId="0" applyNumberFormat="1" applyFont="1" applyFill="1" applyBorder="1" applyAlignment="1">
      <alignment horizontal="center" vertical="center" wrapText="1"/>
    </xf>
    <xf numFmtId="14" fontId="193" fillId="0" borderId="51" xfId="0" applyNumberFormat="1" applyFont="1" applyFill="1" applyBorder="1" applyAlignment="1">
      <alignment horizontal="center" vertical="center" wrapText="1"/>
    </xf>
    <xf numFmtId="14" fontId="193" fillId="0" borderId="30" xfId="0" applyNumberFormat="1" applyFont="1" applyFill="1" applyBorder="1" applyAlignment="1">
      <alignment horizontal="center" vertical="center" wrapText="1"/>
    </xf>
    <xf numFmtId="0" fontId="237" fillId="0" borderId="23" xfId="0" applyFont="1" applyBorder="1" applyAlignment="1">
      <alignment horizontal="center" vertical="center" wrapText="1"/>
    </xf>
    <xf numFmtId="0" fontId="237" fillId="0" borderId="30" xfId="0" applyFont="1" applyBorder="1" applyAlignment="1">
      <alignment horizontal="center" vertical="center" wrapText="1"/>
    </xf>
    <xf numFmtId="2" fontId="193" fillId="2" borderId="18" xfId="0" quotePrefix="1" applyNumberFormat="1" applyFont="1" applyFill="1" applyBorder="1" applyAlignment="1">
      <alignment horizontal="right" vertical="center" wrapText="1"/>
    </xf>
    <xf numFmtId="2" fontId="192" fillId="0" borderId="1" xfId="0" applyNumberFormat="1" applyFont="1" applyFill="1" applyBorder="1" applyAlignment="1">
      <alignment horizontal="right" vertical="center" wrapText="1"/>
    </xf>
    <xf numFmtId="2" fontId="192" fillId="0" borderId="7" xfId="0" applyNumberFormat="1" applyFont="1" applyBorder="1" applyAlignment="1">
      <alignment horizontal="right" vertical="center" wrapText="1"/>
    </xf>
    <xf numFmtId="165" fontId="221" fillId="0" borderId="19" xfId="0" quotePrefix="1" applyNumberFormat="1" applyFont="1" applyBorder="1" applyAlignment="1">
      <alignment horizontal="right" vertical="center" wrapText="1"/>
    </xf>
    <xf numFmtId="165" fontId="221" fillId="0" borderId="7" xfId="0" quotePrefix="1" applyNumberFormat="1" applyFont="1" applyBorder="1" applyAlignment="1">
      <alignment horizontal="right" vertical="center" wrapText="1"/>
    </xf>
    <xf numFmtId="2" fontId="193" fillId="2" borderId="22" xfId="0" quotePrefix="1" applyNumberFormat="1" applyFont="1" applyFill="1" applyBorder="1" applyAlignment="1">
      <alignment horizontal="right" vertical="center" wrapText="1"/>
    </xf>
    <xf numFmtId="2" fontId="192" fillId="0" borderId="51" xfId="0" applyNumberFormat="1" applyFont="1" applyFill="1" applyBorder="1" applyAlignment="1">
      <alignment horizontal="right" vertical="center" wrapText="1"/>
    </xf>
    <xf numFmtId="2" fontId="192" fillId="0" borderId="30" xfId="0" applyNumberFormat="1" applyFont="1" applyBorder="1" applyAlignment="1">
      <alignment horizontal="right" vertical="center" wrapText="1"/>
    </xf>
    <xf numFmtId="165" fontId="221" fillId="0" borderId="23" xfId="0" quotePrefix="1" applyNumberFormat="1" applyFont="1" applyBorder="1" applyAlignment="1">
      <alignment horizontal="right" vertical="center" wrapText="1"/>
    </xf>
    <xf numFmtId="165" fontId="221" fillId="0" borderId="30" xfId="0" quotePrefix="1" applyNumberFormat="1" applyFont="1" applyBorder="1" applyAlignment="1">
      <alignment horizontal="right" vertical="center" wrapText="1"/>
    </xf>
    <xf numFmtId="2" fontId="192" fillId="0" borderId="43" xfId="0" quotePrefix="1" applyNumberFormat="1" applyFont="1" applyFill="1" applyBorder="1" applyAlignment="1">
      <alignment horizontal="right" vertical="center" wrapText="1"/>
    </xf>
    <xf numFmtId="4" fontId="192" fillId="0" borderId="39" xfId="0" quotePrefix="1" applyNumberFormat="1" applyFont="1" applyBorder="1" applyAlignment="1">
      <alignment horizontal="right" vertical="center" wrapText="1"/>
    </xf>
    <xf numFmtId="0" fontId="175" fillId="0" borderId="16" xfId="188" applyFont="1" applyFill="1" applyBorder="1" applyAlignment="1">
      <alignment horizontal="center" vertical="center" wrapText="1"/>
    </xf>
    <xf numFmtId="0" fontId="175" fillId="0" borderId="17" xfId="188" applyFont="1" applyFill="1" applyBorder="1" applyAlignment="1">
      <alignment horizontal="center" vertical="center" wrapText="1"/>
    </xf>
    <xf numFmtId="0" fontId="175" fillId="0" borderId="55" xfId="188" applyFont="1" applyFill="1" applyBorder="1" applyAlignment="1">
      <alignment horizontal="center" vertical="center" wrapText="1"/>
    </xf>
    <xf numFmtId="0" fontId="176" fillId="0" borderId="27" xfId="188" applyFont="1" applyBorder="1" applyAlignment="1">
      <alignment horizontal="center" vertical="center" wrapText="1"/>
    </xf>
    <xf numFmtId="0" fontId="175" fillId="0" borderId="5" xfId="188" applyFont="1" applyFill="1" applyBorder="1" applyAlignment="1">
      <alignment horizontal="center" vertical="center" wrapText="1"/>
    </xf>
    <xf numFmtId="0" fontId="175" fillId="0" borderId="6" xfId="188" applyFont="1" applyFill="1" applyBorder="1" applyAlignment="1">
      <alignment horizontal="center" vertical="center" wrapText="1"/>
    </xf>
    <xf numFmtId="0" fontId="175" fillId="0" borderId="44" xfId="188" applyFont="1" applyFill="1" applyBorder="1" applyAlignment="1">
      <alignment horizontal="center" vertical="center" wrapText="1"/>
    </xf>
    <xf numFmtId="0" fontId="176" fillId="0" borderId="45" xfId="188" applyFont="1" applyBorder="1" applyAlignment="1">
      <alignment horizontal="center" vertical="center" wrapText="1"/>
    </xf>
    <xf numFmtId="0" fontId="177" fillId="0" borderId="0" xfId="188" applyFont="1"/>
    <xf numFmtId="3" fontId="175" fillId="0" borderId="44" xfId="188" applyNumberFormat="1" applyFont="1" applyFill="1" applyBorder="1" applyAlignment="1">
      <alignment horizontal="center" vertical="center" wrapText="1"/>
    </xf>
    <xf numFmtId="3" fontId="177" fillId="0" borderId="0" xfId="188" applyNumberFormat="1" applyFont="1"/>
    <xf numFmtId="0" fontId="177" fillId="0" borderId="0" xfId="188" applyFont="1" applyBorder="1"/>
    <xf numFmtId="0" fontId="238" fillId="0" borderId="0" xfId="188" applyFont="1" applyFill="1"/>
    <xf numFmtId="0" fontId="194" fillId="0" borderId="0" xfId="188" applyFont="1"/>
    <xf numFmtId="170" fontId="5" fillId="0" borderId="0" xfId="239" applyNumberFormat="1" applyFont="1" applyFill="1" applyAlignment="1" applyProtection="1">
      <alignment horizontal="right"/>
    </xf>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28" fillId="0" borderId="0" xfId="96" applyFont="1" applyAlignment="1">
      <alignment vertical="center"/>
    </xf>
    <xf numFmtId="0" fontId="128" fillId="59" borderId="0" xfId="96" applyFont="1" applyFill="1" applyAlignment="1">
      <alignment vertical="center"/>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10" fontId="136" fillId="59" borderId="33" xfId="96" applyNumberFormat="1"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53" fillId="64" borderId="0" xfId="96" applyFont="1" applyFill="1" applyAlignment="1" applyProtection="1">
      <alignment horizontal="left" vertical="center" indent="1"/>
      <protection locked="0"/>
    </xf>
    <xf numFmtId="2" fontId="154" fillId="64" borderId="0" xfId="96" applyNumberFormat="1" applyFont="1" applyFill="1" applyAlignment="1" applyProtection="1">
      <alignment vertical="center"/>
      <protection locked="0"/>
    </xf>
    <xf numFmtId="2" fontId="154" fillId="64" borderId="0" xfId="96" applyNumberFormat="1" applyFont="1" applyFill="1" applyAlignment="1">
      <alignment vertical="center"/>
    </xf>
    <xf numFmtId="0" fontId="155" fillId="64"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lignment vertical="center"/>
    </xf>
    <xf numFmtId="16" fontId="156"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0" fillId="67" borderId="32" xfId="174" applyFont="1" applyFill="1" applyBorder="1" applyAlignment="1">
      <alignment horizontal="left" vertical="center"/>
    </xf>
    <xf numFmtId="0" fontId="170" fillId="67" borderId="33" xfId="174" applyFont="1" applyFill="1" applyBorder="1" applyAlignment="1">
      <alignment horizontal="center" vertical="center"/>
    </xf>
    <xf numFmtId="0" fontId="170" fillId="67" borderId="9" xfId="174" applyFont="1" applyFill="1" applyBorder="1" applyAlignment="1">
      <alignment horizontal="center" vertical="center"/>
    </xf>
    <xf numFmtId="0" fontId="27"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7" fillId="0" borderId="96" xfId="174" applyBorder="1"/>
    <xf numFmtId="0" fontId="27" fillId="0" borderId="97" xfId="174" applyBorder="1"/>
    <xf numFmtId="0" fontId="27" fillId="0" borderId="99" xfId="174" applyBorder="1"/>
    <xf numFmtId="0" fontId="171" fillId="67" borderId="100" xfId="174" applyFont="1" applyFill="1" applyBorder="1" applyAlignment="1">
      <alignment horizontal="right"/>
    </xf>
    <xf numFmtId="0" fontId="27"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3" fillId="0" borderId="38" xfId="174" applyNumberFormat="1" applyFont="1" applyBorder="1"/>
    <xf numFmtId="0" fontId="171" fillId="67"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14" fontId="193" fillId="0" borderId="46" xfId="0" applyNumberFormat="1" applyFont="1" applyBorder="1" applyAlignment="1">
      <alignment horizontal="center" vertical="center" wrapText="1"/>
    </xf>
    <xf numFmtId="14" fontId="193" fillId="0" borderId="47" xfId="0" applyNumberFormat="1" applyFont="1" applyBorder="1" applyAlignment="1">
      <alignment horizontal="center" vertical="center" wrapText="1"/>
    </xf>
    <xf numFmtId="0" fontId="192" fillId="0" borderId="14" xfId="0" applyFont="1" applyBorder="1"/>
    <xf numFmtId="0" fontId="192" fillId="0" borderId="20" xfId="0" applyFont="1" applyBorder="1"/>
    <xf numFmtId="3" fontId="192" fillId="0" borderId="46" xfId="0" applyNumberFormat="1" applyFont="1" applyBorder="1"/>
    <xf numFmtId="3" fontId="192" fillId="0" borderId="51" xfId="0" applyNumberFormat="1" applyFont="1" applyBorder="1"/>
    <xf numFmtId="0" fontId="193" fillId="0" borderId="14" xfId="0" applyFont="1" applyBorder="1"/>
    <xf numFmtId="3" fontId="193" fillId="0" borderId="12" xfId="0" applyNumberFormat="1" applyFont="1" applyBorder="1"/>
    <xf numFmtId="3" fontId="193" fillId="0" borderId="46" xfId="0" applyNumberFormat="1" applyFont="1" applyBorder="1"/>
    <xf numFmtId="3" fontId="192" fillId="0" borderId="48" xfId="0" applyNumberFormat="1" applyFont="1" applyBorder="1"/>
    <xf numFmtId="0" fontId="193" fillId="0" borderId="20" xfId="0" applyFont="1" applyBorder="1"/>
    <xf numFmtId="0" fontId="198" fillId="0" borderId="0" xfId="0" applyFont="1" applyBorder="1" applyAlignment="1">
      <alignment vertical="center" wrapText="1"/>
    </xf>
    <xf numFmtId="0" fontId="193" fillId="0" borderId="32" xfId="0" applyFont="1" applyFill="1" applyBorder="1" applyAlignment="1">
      <alignment horizontal="center" vertical="center" wrapText="1"/>
    </xf>
    <xf numFmtId="0" fontId="192" fillId="0" borderId="32" xfId="0" applyFont="1" applyBorder="1"/>
    <xf numFmtId="0" fontId="193" fillId="0" borderId="3" xfId="0" applyFont="1" applyFill="1" applyBorder="1" applyAlignment="1">
      <alignment horizontal="left" vertical="center"/>
    </xf>
    <xf numFmtId="0" fontId="192" fillId="0" borderId="3" xfId="0" applyFont="1" applyBorder="1"/>
    <xf numFmtId="0" fontId="193" fillId="0" borderId="4" xfId="0" applyFont="1" applyFill="1" applyBorder="1" applyAlignment="1">
      <alignment horizontal="center" vertical="center" wrapText="1"/>
    </xf>
    <xf numFmtId="0" fontId="193" fillId="0" borderId="31" xfId="0" applyFont="1" applyFill="1" applyBorder="1" applyAlignment="1">
      <alignment horizontal="centerContinuous" vertical="center" wrapText="1"/>
    </xf>
    <xf numFmtId="0" fontId="193" fillId="0" borderId="35" xfId="0" applyFont="1" applyFill="1" applyBorder="1" applyAlignment="1">
      <alignment horizontal="centerContinuous" vertical="center" wrapText="1"/>
    </xf>
    <xf numFmtId="0" fontId="206" fillId="0" borderId="36" xfId="0" applyFont="1" applyFill="1" applyBorder="1" applyAlignment="1">
      <alignment horizontal="center" vertical="center" wrapText="1"/>
    </xf>
    <xf numFmtId="0" fontId="193" fillId="0" borderId="34" xfId="0" applyFont="1" applyFill="1" applyBorder="1" applyAlignment="1">
      <alignment horizontal="center" vertical="center" wrapText="1"/>
    </xf>
    <xf numFmtId="0" fontId="193" fillId="0" borderId="32" xfId="0" applyFont="1" applyBorder="1" applyAlignment="1">
      <alignment horizontal="center" vertical="center" wrapText="1"/>
    </xf>
    <xf numFmtId="0" fontId="193" fillId="0" borderId="44" xfId="0" applyFont="1" applyFill="1" applyBorder="1" applyAlignment="1">
      <alignment horizontal="center" vertical="center" wrapText="1"/>
    </xf>
    <xf numFmtId="0" fontId="193" fillId="0" borderId="1" xfId="0" applyFont="1" applyFill="1" applyBorder="1" applyAlignment="1">
      <alignment horizontal="center" vertical="center" wrapText="1"/>
    </xf>
    <xf numFmtId="0" fontId="193" fillId="0" borderId="9" xfId="0" applyFont="1" applyFill="1" applyBorder="1" applyAlignment="1">
      <alignment horizontal="center" vertical="center" wrapText="1"/>
    </xf>
    <xf numFmtId="0" fontId="193" fillId="0" borderId="14" xfId="0" applyFont="1" applyFill="1" applyBorder="1" applyAlignment="1">
      <alignment horizontal="center" vertical="center" wrapText="1"/>
    </xf>
    <xf numFmtId="0" fontId="206" fillId="0" borderId="13" xfId="0" applyFont="1" applyFill="1" applyBorder="1" applyAlignment="1">
      <alignment horizontal="center" vertical="center" wrapText="1"/>
    </xf>
    <xf numFmtId="0" fontId="206" fillId="0" borderId="38" xfId="0" applyFont="1" applyFill="1" applyBorder="1" applyAlignment="1">
      <alignment horizontal="center" vertical="center" wrapText="1"/>
    </xf>
    <xf numFmtId="0" fontId="193" fillId="0" borderId="10" xfId="0" applyFont="1" applyFill="1" applyBorder="1" applyAlignment="1">
      <alignment horizontal="center" vertical="center" wrapText="1"/>
    </xf>
    <xf numFmtId="0" fontId="206" fillId="0" borderId="37" xfId="0" applyFont="1" applyFill="1" applyBorder="1" applyAlignment="1">
      <alignment horizontal="center" vertical="center" wrapText="1"/>
    </xf>
    <xf numFmtId="0" fontId="193" fillId="0" borderId="50" xfId="0" applyFont="1" applyFill="1" applyBorder="1" applyAlignment="1">
      <alignment horizontal="center" vertical="center" wrapText="1"/>
    </xf>
    <xf numFmtId="14" fontId="193" fillId="0" borderId="51" xfId="0" applyNumberFormat="1" applyFont="1" applyBorder="1" applyAlignment="1">
      <alignment horizontal="center" vertical="center" wrapText="1"/>
    </xf>
    <xf numFmtId="0" fontId="193" fillId="0" borderId="42" xfId="0" applyFont="1" applyFill="1" applyBorder="1" applyAlignment="1">
      <alignment horizontal="center" vertical="center" wrapText="1"/>
    </xf>
    <xf numFmtId="0" fontId="206" fillId="0" borderId="39" xfId="0" applyFont="1" applyFill="1" applyBorder="1" applyAlignment="1">
      <alignment horizontal="center" vertical="center" wrapText="1"/>
    </xf>
    <xf numFmtId="0" fontId="206" fillId="0" borderId="40" xfId="0" applyFont="1" applyFill="1" applyBorder="1" applyAlignment="1">
      <alignment horizontal="center" vertical="center" wrapText="1"/>
    </xf>
    <xf numFmtId="14" fontId="206" fillId="0" borderId="39" xfId="0" applyNumberFormat="1" applyFont="1" applyFill="1" applyBorder="1" applyAlignment="1">
      <alignment horizontal="center" vertical="center" wrapText="1"/>
    </xf>
    <xf numFmtId="0" fontId="193" fillId="0" borderId="2" xfId="0" applyFont="1" applyBorder="1" applyAlignment="1">
      <alignment horizontal="center"/>
    </xf>
    <xf numFmtId="0" fontId="193" fillId="0" borderId="3" xfId="0" applyFont="1" applyBorder="1" applyAlignment="1">
      <alignment horizontal="center"/>
    </xf>
    <xf numFmtId="0" fontId="193" fillId="0" borderId="3" xfId="0" applyFont="1" applyBorder="1" applyAlignment="1">
      <alignment horizontal="centerContinuous"/>
    </xf>
    <xf numFmtId="0" fontId="193" fillId="0" borderId="4" xfId="0" applyFont="1" applyBorder="1" applyAlignment="1">
      <alignment horizontal="centerContinuous"/>
    </xf>
    <xf numFmtId="0" fontId="206" fillId="0" borderId="65" xfId="0" applyFont="1" applyBorder="1"/>
    <xf numFmtId="2" fontId="193" fillId="0" borderId="17" xfId="0" applyNumberFormat="1" applyFont="1" applyBorder="1" applyAlignment="1"/>
    <xf numFmtId="3" fontId="193" fillId="0" borderId="55" xfId="0" applyNumberFormat="1" applyFont="1" applyBorder="1" applyAlignment="1"/>
    <xf numFmtId="3" fontId="193" fillId="63" borderId="55" xfId="0" applyNumberFormat="1" applyFont="1" applyFill="1" applyBorder="1" applyAlignment="1"/>
    <xf numFmtId="165" fontId="206" fillId="0" borderId="55" xfId="0" applyNumberFormat="1" applyFont="1" applyBorder="1" applyAlignment="1"/>
    <xf numFmtId="165" fontId="193" fillId="0" borderId="55" xfId="0" applyNumberFormat="1" applyFont="1" applyBorder="1" applyAlignment="1"/>
    <xf numFmtId="165" fontId="206" fillId="0" borderId="27" xfId="0" applyNumberFormat="1" applyFont="1" applyBorder="1" applyAlignment="1"/>
    <xf numFmtId="0" fontId="192" fillId="0" borderId="81" xfId="0" applyFont="1" applyBorder="1"/>
    <xf numFmtId="2" fontId="192" fillId="0" borderId="15" xfId="0" quotePrefix="1" applyNumberFormat="1" applyFont="1" applyBorder="1" applyAlignment="1"/>
    <xf numFmtId="3" fontId="192" fillId="0" borderId="12" xfId="0" applyNumberFormat="1" applyFont="1" applyBorder="1" applyAlignment="1"/>
    <xf numFmtId="3" fontId="192" fillId="63" borderId="12" xfId="0" applyNumberFormat="1" applyFont="1" applyFill="1" applyBorder="1" applyAlignment="1"/>
    <xf numFmtId="165" fontId="221" fillId="0" borderId="53" xfId="0" applyNumberFormat="1" applyFont="1" applyBorder="1" applyAlignment="1"/>
    <xf numFmtId="165" fontId="192" fillId="0" borderId="14" xfId="0" applyNumberFormat="1" applyFont="1" applyBorder="1" applyAlignment="1"/>
    <xf numFmtId="165" fontId="221" fillId="0" borderId="12" xfId="0" applyNumberFormat="1" applyFont="1" applyBorder="1" applyAlignment="1"/>
    <xf numFmtId="165" fontId="221" fillId="0" borderId="12" xfId="0" quotePrefix="1" applyNumberFormat="1" applyFont="1" applyBorder="1" applyAlignment="1"/>
    <xf numFmtId="165" fontId="221" fillId="0" borderId="28" xfId="0" applyNumberFormat="1" applyFont="1" applyBorder="1" applyAlignment="1"/>
    <xf numFmtId="0" fontId="192" fillId="0" borderId="79" xfId="0" applyFont="1" applyBorder="1"/>
    <xf numFmtId="2" fontId="192" fillId="0" borderId="21" xfId="0" applyNumberFormat="1" applyFont="1" applyBorder="1" applyAlignment="1"/>
    <xf numFmtId="3" fontId="192" fillId="0" borderId="46" xfId="0" applyNumberFormat="1" applyFont="1" applyBorder="1" applyAlignment="1"/>
    <xf numFmtId="3" fontId="192" fillId="63" borderId="46" xfId="0" applyNumberFormat="1" applyFont="1" applyFill="1" applyBorder="1" applyAlignment="1"/>
    <xf numFmtId="165" fontId="221" fillId="0" borderId="47" xfId="0" applyNumberFormat="1" applyFont="1" applyBorder="1" applyAlignment="1"/>
    <xf numFmtId="165" fontId="192" fillId="0" borderId="20" xfId="0" applyNumberFormat="1" applyFont="1" applyBorder="1" applyAlignment="1"/>
    <xf numFmtId="165" fontId="221" fillId="0" borderId="46" xfId="0" applyNumberFormat="1" applyFont="1" applyBorder="1" applyAlignment="1"/>
    <xf numFmtId="165" fontId="221" fillId="0" borderId="29" xfId="0" applyNumberFormat="1" applyFont="1" applyBorder="1" applyAlignment="1"/>
    <xf numFmtId="2" fontId="192" fillId="0" borderId="21" xfId="0" quotePrefix="1" applyNumberFormat="1" applyFont="1" applyBorder="1" applyAlignment="1"/>
    <xf numFmtId="0" fontId="192" fillId="0" borderId="80" xfId="0" applyFont="1" applyBorder="1"/>
    <xf numFmtId="2" fontId="192" fillId="0" borderId="23" xfId="0" applyNumberFormat="1" applyFont="1" applyBorder="1" applyAlignment="1"/>
    <xf numFmtId="3" fontId="192" fillId="0" borderId="51" xfId="0" applyNumberFormat="1" applyFont="1" applyBorder="1" applyAlignment="1"/>
    <xf numFmtId="3" fontId="192" fillId="63" borderId="51" xfId="0" applyNumberFormat="1" applyFont="1" applyFill="1" applyBorder="1" applyAlignment="1"/>
    <xf numFmtId="165" fontId="221" fillId="0" borderId="60" xfId="0" applyNumberFormat="1" applyFont="1" applyBorder="1" applyAlignment="1"/>
    <xf numFmtId="165" fontId="192" fillId="0" borderId="22" xfId="0" applyNumberFormat="1" applyFont="1" applyBorder="1" applyAlignment="1"/>
    <xf numFmtId="165" fontId="221" fillId="0" borderId="51" xfId="0" applyNumberFormat="1" applyFont="1" applyBorder="1" applyAlignment="1"/>
    <xf numFmtId="165" fontId="221" fillId="0" borderId="30" xfId="0" applyNumberFormat="1" applyFont="1" applyBorder="1" applyAlignment="1"/>
    <xf numFmtId="0" fontId="193" fillId="63" borderId="3" xfId="0" applyFont="1" applyFill="1" applyBorder="1" applyAlignment="1">
      <alignment horizontal="center"/>
    </xf>
    <xf numFmtId="2" fontId="206" fillId="0" borderId="17" xfId="0" applyNumberFormat="1" applyFont="1" applyBorder="1" applyAlignment="1"/>
    <xf numFmtId="3" fontId="206" fillId="0" borderId="55" xfId="0" applyNumberFormat="1" applyFont="1" applyBorder="1" applyAlignment="1"/>
    <xf numFmtId="3" fontId="206" fillId="63" borderId="55" xfId="0" applyNumberFormat="1" applyFont="1" applyFill="1" applyBorder="1" applyAlignment="1"/>
    <xf numFmtId="2" fontId="192" fillId="0" borderId="15" xfId="0" applyNumberFormat="1" applyFont="1" applyBorder="1" applyAlignment="1"/>
    <xf numFmtId="165" fontId="221" fillId="0" borderId="28" xfId="0" quotePrefix="1" applyNumberFormat="1" applyFont="1" applyBorder="1" applyAlignment="1"/>
    <xf numFmtId="165" fontId="221" fillId="0" borderId="46" xfId="0" quotePrefix="1" applyNumberFormat="1" applyFont="1" applyBorder="1" applyAlignment="1"/>
    <xf numFmtId="165" fontId="221" fillId="0" borderId="29" xfId="0" quotePrefix="1" applyNumberFormat="1" applyFont="1" applyBorder="1" applyAlignment="1"/>
    <xf numFmtId="0" fontId="221" fillId="0" borderId="10" xfId="0" applyFont="1" applyFill="1" applyBorder="1"/>
    <xf numFmtId="0" fontId="193" fillId="0" borderId="0" xfId="0" applyFont="1" applyAlignment="1">
      <alignment horizontal="left"/>
    </xf>
    <xf numFmtId="0" fontId="192" fillId="0" borderId="0" xfId="0" applyFont="1" applyAlignment="1">
      <alignment horizontal="left"/>
    </xf>
    <xf numFmtId="0" fontId="193" fillId="0" borderId="36" xfId="0" applyFont="1" applyBorder="1" applyAlignment="1">
      <alignment horizontal="left"/>
    </xf>
    <xf numFmtId="0" fontId="193" fillId="0" borderId="78" xfId="0" applyFont="1" applyBorder="1" applyAlignment="1">
      <alignment horizontal="left"/>
    </xf>
    <xf numFmtId="0" fontId="193" fillId="0" borderId="79" xfId="0" applyFont="1" applyBorder="1" applyAlignment="1">
      <alignment horizontal="left"/>
    </xf>
    <xf numFmtId="0" fontId="193" fillId="0" borderId="80" xfId="0" applyFont="1" applyBorder="1" applyAlignment="1">
      <alignment horizontal="left"/>
    </xf>
    <xf numFmtId="2" fontId="175" fillId="0" borderId="27" xfId="188" applyNumberFormat="1" applyFont="1" applyFill="1" applyBorder="1" applyAlignment="1"/>
    <xf numFmtId="0" fontId="193" fillId="0" borderId="0" xfId="0" applyFont="1" applyAlignment="1">
      <alignment horizontal="center"/>
    </xf>
    <xf numFmtId="0" fontId="206" fillId="0" borderId="36" xfId="0" applyFont="1" applyBorder="1"/>
    <xf numFmtId="0" fontId="221" fillId="0" borderId="9" xfId="0" applyFont="1" applyBorder="1"/>
    <xf numFmtId="0" fontId="206" fillId="0" borderId="18" xfId="0" applyFont="1" applyBorder="1" applyAlignment="1">
      <alignment horizontal="right"/>
    </xf>
    <xf numFmtId="165" fontId="192" fillId="0" borderId="1" xfId="0" applyNumberFormat="1" applyFont="1" applyBorder="1" applyAlignment="1">
      <alignment horizontal="right"/>
    </xf>
    <xf numFmtId="165" fontId="192" fillId="0" borderId="7" xfId="0" applyNumberFormat="1" applyFont="1" applyBorder="1" applyAlignment="1">
      <alignment horizontal="right"/>
    </xf>
    <xf numFmtId="0" fontId="206" fillId="0" borderId="20" xfId="0" applyFont="1" applyBorder="1" applyAlignment="1">
      <alignment horizontal="right"/>
    </xf>
    <xf numFmtId="165" fontId="192" fillId="0" borderId="46" xfId="0" applyNumberFormat="1" applyFont="1" applyBorder="1" applyAlignment="1">
      <alignment horizontal="right"/>
    </xf>
    <xf numFmtId="165" fontId="192" fillId="0" borderId="29" xfId="0" applyNumberFormat="1" applyFont="1" applyBorder="1" applyAlignment="1">
      <alignment horizontal="right"/>
    </xf>
    <xf numFmtId="165" fontId="224" fillId="0" borderId="29" xfId="0" applyNumberFormat="1" applyFont="1" applyBorder="1" applyAlignment="1">
      <alignment horizontal="right"/>
    </xf>
    <xf numFmtId="0" fontId="206" fillId="0" borderId="20" xfId="0" applyFont="1" applyFill="1" applyBorder="1" applyAlignment="1">
      <alignment horizontal="right"/>
    </xf>
    <xf numFmtId="165" fontId="192" fillId="0" borderId="46" xfId="0" applyNumberFormat="1" applyFont="1" applyBorder="1"/>
    <xf numFmtId="165" fontId="192" fillId="0" borderId="29" xfId="0" applyNumberFormat="1" applyFont="1" applyBorder="1"/>
    <xf numFmtId="0" fontId="206" fillId="59" borderId="20" xfId="0" applyFont="1" applyFill="1" applyBorder="1" applyAlignment="1">
      <alignment horizontal="right"/>
    </xf>
    <xf numFmtId="165" fontId="192" fillId="59" borderId="46" xfId="0" applyNumberFormat="1" applyFont="1" applyFill="1" applyBorder="1"/>
    <xf numFmtId="165" fontId="192" fillId="59" borderId="29" xfId="0" applyNumberFormat="1" applyFont="1" applyFill="1" applyBorder="1"/>
    <xf numFmtId="0" fontId="206" fillId="59" borderId="25" xfId="0" applyFont="1" applyFill="1" applyBorder="1" applyAlignment="1">
      <alignment horizontal="right"/>
    </xf>
    <xf numFmtId="165" fontId="192" fillId="59" borderId="48" xfId="0" applyNumberFormat="1" applyFont="1" applyFill="1" applyBorder="1"/>
    <xf numFmtId="165" fontId="192" fillId="59" borderId="62" xfId="0" applyNumberFormat="1" applyFont="1" applyFill="1" applyBorder="1"/>
    <xf numFmtId="0" fontId="206" fillId="59" borderId="22" xfId="0" applyFont="1" applyFill="1" applyBorder="1" applyAlignment="1">
      <alignment horizontal="right"/>
    </xf>
    <xf numFmtId="165" fontId="192" fillId="59" borderId="51" xfId="0" applyNumberFormat="1" applyFont="1" applyFill="1" applyBorder="1"/>
    <xf numFmtId="165" fontId="192" fillId="59" borderId="30" xfId="0" applyNumberFormat="1" applyFont="1" applyFill="1" applyBorder="1"/>
    <xf numFmtId="0" fontId="193" fillId="0" borderId="0" xfId="0" applyFont="1"/>
    <xf numFmtId="0" fontId="234" fillId="0" borderId="0" xfId="0" applyFont="1"/>
    <xf numFmtId="165" fontId="192" fillId="59" borderId="46" xfId="0" applyNumberFormat="1" applyFont="1" applyFill="1" applyBorder="1" applyAlignment="1">
      <alignment horizontal="right"/>
    </xf>
    <xf numFmtId="165" fontId="192" fillId="59" borderId="29" xfId="0" applyNumberFormat="1" applyFont="1" applyFill="1" applyBorder="1" applyAlignment="1">
      <alignment horizontal="right"/>
    </xf>
    <xf numFmtId="0" fontId="193" fillId="0" borderId="5" xfId="0" applyFont="1" applyBorder="1" applyAlignment="1">
      <alignment horizontal="center" vertical="center"/>
    </xf>
    <xf numFmtId="0" fontId="193" fillId="0" borderId="57" xfId="0" applyFont="1" applyBorder="1" applyAlignment="1">
      <alignment horizontal="centerContinuous" vertical="center"/>
    </xf>
    <xf numFmtId="0" fontId="206" fillId="60" borderId="36" xfId="0" applyFont="1" applyFill="1" applyBorder="1" applyAlignment="1">
      <alignment horizontal="center" vertical="center" wrapText="1"/>
    </xf>
    <xf numFmtId="0" fontId="206" fillId="0" borderId="45" xfId="0" applyFont="1" applyBorder="1" applyAlignment="1">
      <alignment horizontal="centerContinuous" vertical="center" wrapText="1"/>
    </xf>
    <xf numFmtId="14" fontId="193" fillId="0" borderId="46" xfId="0" applyNumberFormat="1" applyFont="1" applyBorder="1" applyAlignment="1">
      <alignment vertical="center" wrapText="1"/>
    </xf>
    <xf numFmtId="0" fontId="206" fillId="4" borderId="28" xfId="0" applyFont="1" applyFill="1" applyBorder="1" applyAlignment="1">
      <alignment horizontal="center" vertical="center" wrapText="1"/>
    </xf>
    <xf numFmtId="14" fontId="193" fillId="0" borderId="15" xfId="0" applyNumberFormat="1" applyFont="1" applyFill="1" applyBorder="1" applyAlignment="1">
      <alignment horizontal="center" vertical="center" wrapText="1"/>
    </xf>
    <xf numFmtId="0" fontId="206" fillId="0" borderId="28" xfId="0" applyFont="1" applyFill="1" applyBorder="1" applyAlignment="1">
      <alignment horizontal="center" vertical="center" wrapText="1"/>
    </xf>
    <xf numFmtId="49" fontId="193" fillId="0" borderId="31" xfId="0" applyNumberFormat="1" applyFont="1" applyBorder="1" applyAlignment="1">
      <alignment horizontal="centerContinuous" vertical="center"/>
    </xf>
    <xf numFmtId="49" fontId="192" fillId="0" borderId="82" xfId="0" applyNumberFormat="1" applyFont="1" applyBorder="1" applyAlignment="1">
      <alignment horizontal="centerContinuous" vertical="center" wrapText="1"/>
    </xf>
    <xf numFmtId="49" fontId="221" fillId="0" borderId="82" xfId="0" applyNumberFormat="1" applyFont="1" applyBorder="1" applyAlignment="1">
      <alignment horizontal="centerContinuous" vertical="center" wrapText="1"/>
    </xf>
    <xf numFmtId="49" fontId="192" fillId="0" borderId="19" xfId="0" applyNumberFormat="1" applyFont="1" applyFill="1" applyBorder="1" applyAlignment="1">
      <alignment horizontal="centerContinuous" vertical="center" wrapText="1"/>
    </xf>
    <xf numFmtId="49" fontId="221" fillId="0" borderId="19" xfId="0" applyNumberFormat="1" applyFont="1" applyFill="1" applyBorder="1" applyAlignment="1">
      <alignment horizontal="centerContinuous" vertical="center" wrapText="1"/>
    </xf>
    <xf numFmtId="49" fontId="221" fillId="0" borderId="7" xfId="0" applyNumberFormat="1" applyFont="1" applyFill="1" applyBorder="1" applyAlignment="1">
      <alignment horizontal="centerContinuous" vertical="center" wrapText="1"/>
    </xf>
    <xf numFmtId="165" fontId="206" fillId="4" borderId="29" xfId="0" applyNumberFormat="1" applyFont="1" applyFill="1" applyBorder="1"/>
    <xf numFmtId="2" fontId="193" fillId="0" borderId="46" xfId="0" applyNumberFormat="1" applyFont="1" applyFill="1" applyBorder="1"/>
    <xf numFmtId="2" fontId="193" fillId="0" borderId="21" xfId="0" applyNumberFormat="1" applyFont="1" applyFill="1" applyBorder="1"/>
    <xf numFmtId="165" fontId="206" fillId="0" borderId="21" xfId="0" quotePrefix="1" applyNumberFormat="1" applyFont="1" applyFill="1" applyBorder="1" applyAlignment="1">
      <alignment horizontal="center"/>
    </xf>
    <xf numFmtId="165" fontId="206" fillId="0" borderId="29" xfId="0" applyNumberFormat="1" applyFont="1" applyFill="1" applyBorder="1"/>
    <xf numFmtId="165" fontId="221" fillId="4" borderId="29" xfId="0" applyNumberFormat="1" applyFont="1" applyFill="1" applyBorder="1"/>
    <xf numFmtId="2" fontId="192" fillId="0" borderId="46" xfId="0" applyNumberFormat="1" applyFont="1" applyFill="1" applyBorder="1"/>
    <xf numFmtId="2" fontId="192" fillId="0" borderId="21" xfId="0" applyNumberFormat="1" applyFont="1" applyFill="1" applyBorder="1"/>
    <xf numFmtId="165" fontId="221" fillId="0" borderId="21" xfId="0" applyNumberFormat="1" applyFont="1" applyFill="1" applyBorder="1"/>
    <xf numFmtId="165" fontId="221" fillId="0" borderId="29" xfId="0" applyNumberFormat="1" applyFont="1" applyFill="1" applyBorder="1"/>
    <xf numFmtId="0" fontId="192" fillId="0" borderId="22" xfId="0" applyFont="1" applyBorder="1" applyAlignment="1">
      <alignment wrapText="1"/>
    </xf>
    <xf numFmtId="165" fontId="221" fillId="4" borderId="30" xfId="0" applyNumberFormat="1" applyFont="1" applyFill="1" applyBorder="1"/>
    <xf numFmtId="2" fontId="192" fillId="0" borderId="51" xfId="0" applyNumberFormat="1" applyFont="1" applyFill="1" applyBorder="1"/>
    <xf numFmtId="2" fontId="192" fillId="0" borderId="23" xfId="0" applyNumberFormat="1" applyFont="1" applyFill="1" applyBorder="1"/>
    <xf numFmtId="165" fontId="221" fillId="0" borderId="23" xfId="0" applyNumberFormat="1" applyFont="1" applyFill="1" applyBorder="1"/>
    <xf numFmtId="165" fontId="221" fillId="0" borderId="30" xfId="0" applyNumberFormat="1" applyFont="1" applyFill="1" applyBorder="1"/>
    <xf numFmtId="165" fontId="206" fillId="4" borderId="28" xfId="0" applyNumberFormat="1" applyFont="1" applyFill="1" applyBorder="1"/>
    <xf numFmtId="2" fontId="193" fillId="0" borderId="12" xfId="0" applyNumberFormat="1" applyFont="1" applyFill="1" applyBorder="1"/>
    <xf numFmtId="2" fontId="193" fillId="0" borderId="15" xfId="0" applyNumberFormat="1" applyFont="1" applyFill="1" applyBorder="1"/>
    <xf numFmtId="165" fontId="206" fillId="0" borderId="15" xfId="0" quotePrefix="1" applyNumberFormat="1" applyFont="1" applyFill="1" applyBorder="1" applyAlignment="1">
      <alignment horizontal="center"/>
    </xf>
    <xf numFmtId="165" fontId="206" fillId="0" borderId="28" xfId="0" applyNumberFormat="1" applyFont="1" applyFill="1" applyBorder="1"/>
    <xf numFmtId="0" fontId="192" fillId="0" borderId="20" xfId="0" applyFont="1" applyBorder="1" applyAlignment="1">
      <alignment wrapText="1"/>
    </xf>
    <xf numFmtId="167" fontId="192" fillId="0" borderId="82" xfId="0" applyNumberFormat="1" applyFont="1" applyBorder="1" applyAlignment="1">
      <alignment horizontal="centerContinuous" vertical="center" wrapText="1"/>
    </xf>
    <xf numFmtId="2" fontId="221" fillId="0" borderId="82" xfId="0" applyNumberFormat="1" applyFont="1" applyBorder="1" applyAlignment="1">
      <alignment horizontal="centerContinuous" vertical="center" wrapText="1"/>
    </xf>
    <xf numFmtId="2" fontId="192" fillId="0" borderId="19" xfId="0" applyNumberFormat="1" applyFont="1" applyFill="1" applyBorder="1" applyAlignment="1">
      <alignment horizontal="centerContinuous" vertical="center" wrapText="1"/>
    </xf>
    <xf numFmtId="165" fontId="221" fillId="0" borderId="19" xfId="0" applyNumberFormat="1" applyFont="1" applyFill="1" applyBorder="1" applyAlignment="1">
      <alignment horizontal="centerContinuous" vertical="center" wrapText="1"/>
    </xf>
    <xf numFmtId="165" fontId="221" fillId="0" borderId="7" xfId="0" applyNumberFormat="1" applyFont="1" applyFill="1" applyBorder="1" applyAlignment="1">
      <alignment horizontal="centerContinuous" vertical="center" wrapText="1"/>
    </xf>
    <xf numFmtId="167" fontId="193" fillId="0" borderId="46" xfId="0" applyNumberFormat="1" applyFont="1" applyBorder="1"/>
    <xf numFmtId="0" fontId="193" fillId="0" borderId="57" xfId="0" applyFont="1" applyBorder="1" applyAlignment="1">
      <alignment horizontal="centerContinuous" vertical="top" wrapText="1"/>
    </xf>
    <xf numFmtId="0" fontId="193" fillId="0" borderId="82" xfId="0" applyFont="1" applyBorder="1" applyAlignment="1">
      <alignment horizontal="centerContinuous" vertical="center" wrapText="1"/>
    </xf>
    <xf numFmtId="0" fontId="206" fillId="0" borderId="57" xfId="0" applyFont="1" applyBorder="1" applyAlignment="1">
      <alignment horizontal="centerContinuous" vertical="center" wrapText="1"/>
    </xf>
    <xf numFmtId="0" fontId="206" fillId="0" borderId="35" xfId="0" applyFont="1" applyBorder="1" applyAlignment="1">
      <alignment horizontal="centerContinuous" vertical="center" wrapText="1"/>
    </xf>
    <xf numFmtId="0" fontId="206" fillId="0" borderId="9" xfId="0" applyFont="1" applyBorder="1" applyAlignment="1">
      <alignment horizontal="centerContinuous" vertical="center" wrapText="1"/>
    </xf>
    <xf numFmtId="0" fontId="193" fillId="60" borderId="117" xfId="0" applyFont="1" applyFill="1" applyBorder="1" applyAlignment="1">
      <alignment horizontal="center" vertical="center"/>
    </xf>
    <xf numFmtId="0" fontId="193" fillId="60" borderId="43" xfId="0" applyFont="1" applyFill="1" applyBorder="1" applyAlignment="1">
      <alignment horizontal="center" vertical="center"/>
    </xf>
    <xf numFmtId="0" fontId="193" fillId="60" borderId="114" xfId="0" applyFont="1" applyFill="1" applyBorder="1" applyAlignment="1">
      <alignment horizontal="center" vertical="center" wrapText="1"/>
    </xf>
    <xf numFmtId="0" fontId="206" fillId="60" borderId="51" xfId="0" applyFont="1" applyFill="1" applyBorder="1" applyAlignment="1">
      <alignment horizontal="center" vertical="center"/>
    </xf>
    <xf numFmtId="0" fontId="206" fillId="60" borderId="30" xfId="0" applyFont="1" applyFill="1" applyBorder="1" applyAlignment="1">
      <alignment horizontal="center" vertical="center" wrapText="1"/>
    </xf>
    <xf numFmtId="0" fontId="206" fillId="0" borderId="16" xfId="0" applyFont="1" applyBorder="1" applyAlignment="1">
      <alignment vertical="center"/>
    </xf>
    <xf numFmtId="3" fontId="193" fillId="59" borderId="55" xfId="0" applyNumberFormat="1" applyFont="1" applyFill="1" applyBorder="1" applyAlignment="1">
      <alignment vertical="center"/>
    </xf>
    <xf numFmtId="3" fontId="193" fillId="59" borderId="56" xfId="0" applyNumberFormat="1" applyFont="1" applyFill="1" applyBorder="1" applyAlignment="1">
      <alignment horizontal="right" vertical="center"/>
    </xf>
    <xf numFmtId="165" fontId="206" fillId="59" borderId="55" xfId="0" applyNumberFormat="1" applyFont="1" applyFill="1" applyBorder="1" applyAlignment="1">
      <alignment horizontal="center" vertical="center"/>
    </xf>
    <xf numFmtId="165" fontId="206" fillId="59" borderId="27" xfId="0" quotePrefix="1" applyNumberFormat="1" applyFont="1" applyFill="1" applyBorder="1" applyAlignment="1">
      <alignment horizontal="center" vertical="center"/>
    </xf>
    <xf numFmtId="0" fontId="192" fillId="0" borderId="18" xfId="0" applyFont="1" applyBorder="1" applyAlignment="1">
      <alignment vertical="center"/>
    </xf>
    <xf numFmtId="3" fontId="192" fillId="0" borderId="1" xfId="0" applyNumberFormat="1" applyFont="1" applyFill="1" applyBorder="1" applyAlignment="1">
      <alignment vertical="center"/>
    </xf>
    <xf numFmtId="3" fontId="192" fillId="0" borderId="1" xfId="0" quotePrefix="1" applyNumberFormat="1" applyFont="1" applyFill="1" applyBorder="1" applyAlignment="1">
      <alignment horizontal="right" vertical="center"/>
    </xf>
    <xf numFmtId="165" fontId="206" fillId="0" borderId="1" xfId="0" quotePrefix="1" applyNumberFormat="1" applyFont="1" applyFill="1" applyBorder="1" applyAlignment="1">
      <alignment horizontal="center" vertical="center"/>
    </xf>
    <xf numFmtId="165" fontId="206" fillId="0" borderId="7" xfId="0" quotePrefix="1" applyNumberFormat="1" applyFont="1" applyFill="1" applyBorder="1" applyAlignment="1">
      <alignment horizontal="center" vertical="center"/>
    </xf>
    <xf numFmtId="0" fontId="192" fillId="0" borderId="20" xfId="0" applyFont="1" applyBorder="1" applyAlignment="1">
      <alignment vertical="center"/>
    </xf>
    <xf numFmtId="3" fontId="192" fillId="0" borderId="46" xfId="0" applyNumberFormat="1" applyFont="1" applyFill="1" applyBorder="1" applyAlignment="1">
      <alignment horizontal="right" vertical="center"/>
    </xf>
    <xf numFmtId="165" fontId="206" fillId="0" borderId="46" xfId="0" quotePrefix="1" applyNumberFormat="1" applyFont="1" applyFill="1" applyBorder="1" applyAlignment="1">
      <alignment horizontal="center" vertical="center"/>
    </xf>
    <xf numFmtId="165" fontId="206" fillId="0" borderId="29" xfId="0" quotePrefix="1" applyNumberFormat="1" applyFont="1" applyFill="1" applyBorder="1" applyAlignment="1">
      <alignment horizontal="center" vertical="center"/>
    </xf>
    <xf numFmtId="0" fontId="192" fillId="0" borderId="26" xfId="0" applyFont="1" applyBorder="1" applyAlignment="1">
      <alignment vertical="center"/>
    </xf>
    <xf numFmtId="3" fontId="192" fillId="59" borderId="43" xfId="0" quotePrefix="1" applyNumberFormat="1" applyFont="1" applyFill="1" applyBorder="1" applyAlignment="1">
      <alignment horizontal="right" vertical="center"/>
    </xf>
    <xf numFmtId="3" fontId="192" fillId="0" borderId="43" xfId="0" quotePrefix="1" applyNumberFormat="1" applyFont="1" applyFill="1" applyBorder="1" applyAlignment="1">
      <alignment horizontal="right" vertical="center"/>
    </xf>
    <xf numFmtId="3" fontId="192" fillId="0" borderId="51" xfId="0" quotePrefix="1" applyNumberFormat="1" applyFont="1" applyFill="1" applyBorder="1" applyAlignment="1">
      <alignment horizontal="right" vertical="center"/>
    </xf>
    <xf numFmtId="3" fontId="192" fillId="0" borderId="51" xfId="0" quotePrefix="1" applyNumberFormat="1" applyFont="1" applyFill="1" applyBorder="1" applyAlignment="1">
      <alignment horizontal="center" vertical="center"/>
    </xf>
    <xf numFmtId="3" fontId="192" fillId="0" borderId="30" xfId="0" quotePrefix="1" applyNumberFormat="1" applyFont="1" applyFill="1" applyBorder="1" applyAlignment="1">
      <alignment horizontal="center" vertical="center"/>
    </xf>
    <xf numFmtId="0" fontId="206" fillId="59" borderId="28" xfId="0" applyFont="1" applyFill="1" applyBorder="1" applyAlignment="1">
      <alignment horizontal="center" vertical="center" wrapText="1"/>
    </xf>
    <xf numFmtId="49" fontId="192" fillId="0" borderId="33" xfId="0" applyNumberFormat="1" applyFont="1" applyBorder="1" applyAlignment="1">
      <alignment horizontal="centerContinuous" vertical="center" wrapText="1"/>
    </xf>
    <xf numFmtId="49" fontId="221" fillId="0" borderId="9" xfId="0" applyNumberFormat="1" applyFont="1" applyBorder="1" applyAlignment="1">
      <alignment horizontal="centerContinuous" vertical="center" wrapText="1"/>
    </xf>
    <xf numFmtId="0" fontId="193" fillId="60" borderId="16" xfId="0" applyFont="1" applyFill="1" applyBorder="1"/>
    <xf numFmtId="1" fontId="193" fillId="60" borderId="16" xfId="0" applyNumberFormat="1" applyFont="1" applyFill="1" applyBorder="1" applyAlignment="1">
      <alignment horizontal="right"/>
    </xf>
    <xf numFmtId="165" fontId="206" fillId="60" borderId="27" xfId="0" applyNumberFormat="1" applyFont="1" applyFill="1" applyBorder="1"/>
    <xf numFmtId="3" fontId="192" fillId="0" borderId="12" xfId="0" applyNumberFormat="1" applyFont="1" applyBorder="1" applyAlignment="1">
      <alignment horizontal="right"/>
    </xf>
    <xf numFmtId="165" fontId="206" fillId="59" borderId="28" xfId="0" quotePrefix="1" applyNumberFormat="1" applyFont="1" applyFill="1" applyBorder="1" applyAlignment="1">
      <alignment horizontal="right"/>
    </xf>
    <xf numFmtId="165" fontId="206" fillId="59" borderId="29" xfId="0" applyNumberFormat="1" applyFont="1" applyFill="1" applyBorder="1"/>
    <xf numFmtId="0" fontId="192" fillId="0" borderId="25" xfId="0" applyFont="1" applyBorder="1" applyAlignment="1">
      <alignment wrapText="1"/>
    </xf>
    <xf numFmtId="165" fontId="206" fillId="59" borderId="62" xfId="0" applyNumberFormat="1" applyFont="1" applyFill="1" applyBorder="1"/>
    <xf numFmtId="1" fontId="193" fillId="60" borderId="16" xfId="0" applyNumberFormat="1" applyFont="1" applyFill="1" applyBorder="1"/>
    <xf numFmtId="3" fontId="192" fillId="0" borderId="1" xfId="0" quotePrefix="1" applyNumberFormat="1" applyFont="1" applyBorder="1" applyAlignment="1">
      <alignment horizontal="right"/>
    </xf>
    <xf numFmtId="165" fontId="206" fillId="59" borderId="45" xfId="0" quotePrefix="1" applyNumberFormat="1" applyFont="1" applyFill="1" applyBorder="1" applyAlignment="1">
      <alignment horizontal="right"/>
    </xf>
    <xf numFmtId="3" fontId="192" fillId="0" borderId="46" xfId="0" quotePrefix="1" applyNumberFormat="1" applyFont="1" applyBorder="1" applyAlignment="1">
      <alignment horizontal="right"/>
    </xf>
    <xf numFmtId="165" fontId="206" fillId="59" borderId="29" xfId="0" quotePrefix="1" applyNumberFormat="1" applyFont="1" applyFill="1" applyBorder="1" applyAlignment="1">
      <alignment horizontal="right"/>
    </xf>
    <xf numFmtId="165" fontId="206" fillId="59" borderId="39" xfId="0" quotePrefix="1" applyNumberFormat="1" applyFont="1" applyFill="1" applyBorder="1" applyAlignment="1">
      <alignment horizontal="right"/>
    </xf>
    <xf numFmtId="0" fontId="193" fillId="0" borderId="5" xfId="0" applyFont="1" applyBorder="1" applyAlignment="1">
      <alignment horizontal="centerContinuous" vertical="top" wrapText="1"/>
    </xf>
    <xf numFmtId="0" fontId="193" fillId="0" borderId="44" xfId="0" applyFont="1" applyBorder="1" applyAlignment="1">
      <alignment horizontal="centerContinuous" vertical="center" wrapText="1"/>
    </xf>
    <xf numFmtId="0" fontId="193" fillId="0" borderId="45" xfId="0" applyFont="1" applyBorder="1" applyAlignment="1">
      <alignment horizontal="centerContinuous" vertical="center" wrapText="1"/>
    </xf>
    <xf numFmtId="0" fontId="206" fillId="0" borderId="5" xfId="0" applyFont="1" applyBorder="1" applyAlignment="1">
      <alignment horizontal="centerContinuous" vertical="center" wrapText="1"/>
    </xf>
    <xf numFmtId="0" fontId="206" fillId="0" borderId="44" xfId="0" applyFont="1" applyBorder="1" applyAlignment="1">
      <alignment horizontal="centerContinuous" vertical="center" wrapText="1"/>
    </xf>
    <xf numFmtId="0" fontId="193" fillId="60" borderId="18" xfId="0" applyFont="1" applyFill="1" applyBorder="1" applyAlignment="1">
      <alignment horizontal="center" vertical="center"/>
    </xf>
    <xf numFmtId="0" fontId="193" fillId="60" borderId="1" xfId="0" applyFont="1" applyFill="1" applyBorder="1" applyAlignment="1">
      <alignment horizontal="center" vertical="center"/>
    </xf>
    <xf numFmtId="0" fontId="193" fillId="60" borderId="7" xfId="0" applyFont="1" applyFill="1" applyBorder="1" applyAlignment="1">
      <alignment horizontal="center" vertical="center" wrapText="1"/>
    </xf>
    <xf numFmtId="0" fontId="206" fillId="60" borderId="18" xfId="0" applyFont="1" applyFill="1" applyBorder="1" applyAlignment="1">
      <alignment horizontal="center" vertical="center"/>
    </xf>
    <xf numFmtId="0" fontId="206" fillId="60" borderId="1" xfId="0" applyFont="1" applyFill="1" applyBorder="1" applyAlignment="1">
      <alignment horizontal="center" vertical="center"/>
    </xf>
    <xf numFmtId="0" fontId="206" fillId="60" borderId="7" xfId="0" applyFont="1" applyFill="1" applyBorder="1" applyAlignment="1">
      <alignment horizontal="center" vertical="center" wrapText="1"/>
    </xf>
    <xf numFmtId="3" fontId="193" fillId="59" borderId="22" xfId="0" applyNumberFormat="1" applyFont="1" applyFill="1" applyBorder="1" applyAlignment="1"/>
    <xf numFmtId="3" fontId="193" fillId="59" borderId="51" xfId="0" applyNumberFormat="1" applyFont="1" applyFill="1" applyBorder="1" applyAlignment="1"/>
    <xf numFmtId="3" fontId="193" fillId="59" borderId="30" xfId="0" quotePrefix="1" applyNumberFormat="1" applyFont="1" applyFill="1" applyBorder="1" applyAlignment="1">
      <alignment horizontal="right"/>
    </xf>
    <xf numFmtId="165" fontId="206" fillId="59" borderId="22" xfId="0" quotePrefix="1" applyNumberFormat="1" applyFont="1" applyFill="1" applyBorder="1" applyAlignment="1">
      <alignment horizontal="center"/>
    </xf>
    <xf numFmtId="165" fontId="206" fillId="59" borderId="51" xfId="0" applyNumberFormat="1" applyFont="1" applyFill="1" applyBorder="1" applyAlignment="1">
      <alignment horizontal="center"/>
    </xf>
    <xf numFmtId="165" fontId="206" fillId="59" borderId="30" xfId="0" quotePrefix="1" applyNumberFormat="1" applyFont="1" applyFill="1" applyBorder="1" applyAlignment="1">
      <alignment horizontal="center"/>
    </xf>
    <xf numFmtId="0" fontId="193" fillId="0" borderId="78" xfId="0" applyFont="1" applyBorder="1" applyAlignment="1">
      <alignment vertical="center" wrapText="1"/>
    </xf>
    <xf numFmtId="0" fontId="224" fillId="0" borderId="82" xfId="0" applyFont="1" applyBorder="1" applyAlignment="1">
      <alignment horizontal="center" vertical="center" wrapText="1"/>
    </xf>
    <xf numFmtId="0" fontId="193" fillId="0" borderId="80" xfId="0" applyFont="1" applyBorder="1" applyAlignment="1">
      <alignment vertical="center" wrapText="1"/>
    </xf>
    <xf numFmtId="0" fontId="224" fillId="0" borderId="95" xfId="0" applyFont="1" applyBorder="1" applyAlignment="1">
      <alignment horizontal="center" vertical="center" wrapText="1"/>
    </xf>
    <xf numFmtId="0" fontId="193" fillId="0" borderId="40" xfId="0" applyFont="1" applyBorder="1" applyAlignment="1">
      <alignment vertical="center" wrapText="1"/>
    </xf>
    <xf numFmtId="0" fontId="192" fillId="0" borderId="41" xfId="0" applyFont="1" applyBorder="1" applyAlignment="1">
      <alignment horizontal="center" vertical="center" wrapText="1"/>
    </xf>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4" fontId="241" fillId="65" borderId="1" xfId="234" applyNumberFormat="1" applyFont="1" applyFill="1" applyBorder="1" applyAlignment="1">
      <alignment horizontal="right"/>
    </xf>
    <xf numFmtId="4" fontId="241" fillId="66" borderId="1" xfId="234" quotePrefix="1" applyNumberFormat="1" applyFont="1" applyFill="1" applyBorder="1" applyAlignment="1">
      <alignment horizontal="right"/>
    </xf>
    <xf numFmtId="165" fontId="242" fillId="0" borderId="29" xfId="234" quotePrefix="1" applyNumberFormat="1" applyFont="1" applyBorder="1" applyAlignment="1">
      <alignment horizontal="right"/>
    </xf>
    <xf numFmtId="0" fontId="241" fillId="0" borderId="20" xfId="234" applyFont="1" applyBorder="1"/>
    <xf numFmtId="4" fontId="241" fillId="65" borderId="46" xfId="234" applyNumberFormat="1" applyFont="1" applyFill="1" applyBorder="1" applyAlignment="1">
      <alignment horizontal="right"/>
    </xf>
    <xf numFmtId="4" fontId="241" fillId="66" borderId="46" xfId="234" applyNumberFormat="1" applyFont="1" applyFill="1" applyBorder="1" applyAlignment="1">
      <alignment horizontal="right"/>
    </xf>
    <xf numFmtId="0" fontId="241" fillId="0" borderId="22" xfId="234" applyFont="1" applyBorder="1"/>
    <xf numFmtId="4" fontId="241" fillId="65" borderId="51" xfId="234" applyNumberFormat="1" applyFont="1" applyFill="1" applyBorder="1" applyAlignment="1"/>
    <xf numFmtId="4" fontId="241" fillId="66" borderId="51" xfId="234" applyNumberFormat="1" applyFont="1" applyFill="1" applyBorder="1" applyAlignment="1"/>
    <xf numFmtId="165" fontId="242" fillId="0" borderId="30" xfId="234" quotePrefix="1" applyNumberFormat="1" applyFont="1" applyBorder="1" applyAlignment="1">
      <alignment horizontal="right"/>
    </xf>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243" fillId="0" borderId="27" xfId="234" quotePrefix="1" applyNumberFormat="1" applyFont="1" applyBorder="1" applyAlignment="1">
      <alignment horizontal="right"/>
    </xf>
    <xf numFmtId="0" fontId="208" fillId="0" borderId="0" xfId="0" applyFont="1" applyAlignment="1">
      <alignment vertical="center"/>
    </xf>
    <xf numFmtId="0" fontId="204" fillId="0" borderId="0" xfId="0" applyFont="1" applyAlignment="1">
      <alignment vertical="center"/>
    </xf>
    <xf numFmtId="0" fontId="208" fillId="0" borderId="0" xfId="0" quotePrefix="1" applyFont="1" applyAlignment="1">
      <alignment vertical="center"/>
    </xf>
    <xf numFmtId="0" fontId="141" fillId="62" borderId="0" xfId="96" applyFont="1" applyFill="1" applyAlignment="1">
      <alignment horizontal="center" vertical="center"/>
    </xf>
    <xf numFmtId="0" fontId="179" fillId="0" borderId="0" xfId="239" applyFont="1" applyBorder="1" applyAlignment="1">
      <alignment horizontal="left" vertical="center"/>
    </xf>
    <xf numFmtId="0" fontId="204" fillId="0" borderId="0"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2" fillId="0" borderId="44" xfId="0" applyFont="1" applyFill="1" applyBorder="1" applyAlignment="1">
      <alignment horizontal="center" vertical="center" wrapText="1"/>
    </xf>
    <xf numFmtId="0" fontId="182" fillId="0" borderId="12" xfId="0" applyFont="1" applyFill="1" applyBorder="1" applyAlignment="1">
      <alignment horizontal="center" vertical="center" wrapText="1"/>
    </xf>
    <xf numFmtId="0" fontId="204" fillId="0" borderId="41" xfId="0" applyFont="1" applyBorder="1" applyAlignment="1">
      <alignment vertical="center" wrapText="1"/>
    </xf>
    <xf numFmtId="0" fontId="239" fillId="0" borderId="33" xfId="0" applyFont="1" applyBorder="1" applyAlignment="1">
      <alignment horizontal="left"/>
    </xf>
    <xf numFmtId="0" fontId="193" fillId="0" borderId="2" xfId="0" applyFont="1" applyBorder="1" applyAlignment="1">
      <alignment horizontal="left"/>
    </xf>
    <xf numFmtId="0" fontId="193" fillId="0" borderId="3" xfId="0" applyFont="1" applyBorder="1" applyAlignment="1">
      <alignment horizontal="left"/>
    </xf>
    <xf numFmtId="0" fontId="193" fillId="0" borderId="4" xfId="0" applyFont="1" applyBorder="1" applyAlignment="1">
      <alignment horizontal="left"/>
    </xf>
    <xf numFmtId="0" fontId="192" fillId="0" borderId="76" xfId="0" applyFont="1" applyBorder="1" applyAlignment="1">
      <alignment horizontal="left"/>
    </xf>
    <xf numFmtId="0" fontId="192" fillId="0" borderId="93" xfId="0" applyFont="1" applyBorder="1" applyAlignment="1">
      <alignment horizontal="left"/>
    </xf>
    <xf numFmtId="0" fontId="192" fillId="0" borderId="58" xfId="0" applyFont="1" applyBorder="1" applyAlignment="1">
      <alignment horizontal="left"/>
    </xf>
    <xf numFmtId="0" fontId="192" fillId="0" borderId="31" xfId="0" applyFont="1" applyBorder="1" applyAlignment="1">
      <alignment horizontal="left"/>
    </xf>
    <xf numFmtId="0" fontId="192" fillId="0" borderId="82" xfId="0" applyFont="1" applyBorder="1" applyAlignment="1">
      <alignment horizontal="left"/>
    </xf>
    <xf numFmtId="0" fontId="192" fillId="0" borderId="35" xfId="0" applyFont="1" applyBorder="1" applyAlignment="1">
      <alignment horizontal="left"/>
    </xf>
    <xf numFmtId="0" fontId="192" fillId="0" borderId="77" xfId="0" applyFont="1" applyBorder="1" applyAlignment="1">
      <alignment horizontal="left"/>
    </xf>
    <xf numFmtId="0" fontId="192" fillId="0" borderId="95" xfId="0" applyFont="1" applyBorder="1" applyAlignment="1">
      <alignment horizontal="left"/>
    </xf>
    <xf numFmtId="0" fontId="192" fillId="0" borderId="59" xfId="0" applyFont="1" applyBorder="1" applyAlignment="1">
      <alignment horizontal="left"/>
    </xf>
    <xf numFmtId="0" fontId="193" fillId="0" borderId="2" xfId="0" applyFont="1" applyBorder="1" applyAlignment="1">
      <alignment horizontal="center"/>
    </xf>
    <xf numFmtId="0" fontId="193" fillId="0" borderId="3" xfId="0" applyFont="1" applyBorder="1" applyAlignment="1">
      <alignment horizontal="center"/>
    </xf>
    <xf numFmtId="0" fontId="193" fillId="0" borderId="4" xfId="0" applyFont="1" applyBorder="1" applyAlignment="1">
      <alignment horizontal="center"/>
    </xf>
    <xf numFmtId="0" fontId="180" fillId="0" borderId="0" xfId="51" applyFont="1" applyAlignment="1">
      <alignment horizontal="left" wrapText="1"/>
    </xf>
    <xf numFmtId="0" fontId="204" fillId="0" borderId="41" xfId="51" applyFont="1" applyFill="1" applyBorder="1" applyAlignment="1">
      <alignment vertical="center" wrapText="1"/>
    </xf>
    <xf numFmtId="0" fontId="193" fillId="0" borderId="57" xfId="0" applyFont="1" applyFill="1" applyBorder="1" applyAlignment="1">
      <alignment horizontal="center" vertical="center" wrapText="1"/>
    </xf>
    <xf numFmtId="0" fontId="192" fillId="0" borderId="82" xfId="0" applyFont="1" applyFill="1" applyBorder="1" applyAlignment="1">
      <alignment horizontal="center" vertical="center" wrapText="1"/>
    </xf>
    <xf numFmtId="0" fontId="192" fillId="0" borderId="35" xfId="0" applyFont="1" applyFill="1" applyBorder="1" applyAlignment="1">
      <alignment horizontal="center" vertical="center" wrapText="1"/>
    </xf>
    <xf numFmtId="0" fontId="180" fillId="0" borderId="0" xfId="51" applyFont="1" applyAlignment="1">
      <alignment horizontal="left"/>
    </xf>
    <xf numFmtId="0" fontId="177" fillId="0" borderId="47" xfId="51" applyFont="1" applyBorder="1" applyAlignment="1">
      <alignment horizontal="left"/>
    </xf>
    <xf numFmtId="0" fontId="177" fillId="0" borderId="93" xfId="51" applyFont="1" applyBorder="1" applyAlignment="1">
      <alignment horizontal="left"/>
    </xf>
    <xf numFmtId="0" fontId="177" fillId="0" borderId="21" xfId="51" applyFont="1" applyBorder="1" applyAlignment="1">
      <alignment horizontal="left"/>
    </xf>
    <xf numFmtId="0" fontId="193" fillId="0" borderId="5" xfId="0" applyFont="1" applyBorder="1" applyAlignment="1">
      <alignment horizontal="center" vertical="center"/>
    </xf>
    <xf numFmtId="0" fontId="193" fillId="0" borderId="26" xfId="0" applyFont="1" applyBorder="1" applyAlignment="1">
      <alignment horizontal="center" vertical="center"/>
    </xf>
    <xf numFmtId="0" fontId="204" fillId="0" borderId="0" xfId="51" applyFont="1" applyFill="1" applyBorder="1" applyAlignment="1">
      <alignment vertical="center" wrapText="1"/>
    </xf>
    <xf numFmtId="0" fontId="193" fillId="0" borderId="32" xfId="0" applyFont="1" applyBorder="1" applyAlignment="1">
      <alignment horizontal="center" vertical="center"/>
    </xf>
    <xf numFmtId="0" fontId="193" fillId="0" borderId="50" xfId="0" applyFont="1" applyBorder="1" applyAlignment="1">
      <alignment horizontal="center" vertical="center"/>
    </xf>
    <xf numFmtId="0" fontId="223" fillId="0" borderId="36" xfId="0" applyFont="1" applyBorder="1" applyAlignment="1">
      <alignment horizontal="center" vertical="center" wrapText="1"/>
    </xf>
    <xf numFmtId="0" fontId="223" fillId="0" borderId="40" xfId="0" applyFont="1" applyBorder="1" applyAlignment="1">
      <alignment horizontal="center" vertical="center" wrapText="1"/>
    </xf>
    <xf numFmtId="0" fontId="237" fillId="0" borderId="31" xfId="0" applyFont="1" applyBorder="1" applyAlignment="1">
      <alignment horizontal="center" vertical="center" wrapText="1"/>
    </xf>
    <xf numFmtId="0" fontId="237" fillId="0" borderId="35" xfId="0" applyFont="1" applyBorder="1" applyAlignment="1">
      <alignment horizontal="center" vertical="center" wrapText="1"/>
    </xf>
    <xf numFmtId="0" fontId="204" fillId="0" borderId="0" xfId="0" applyFont="1" applyAlignment="1">
      <alignment horizontal="left" vertical="center" wrapText="1"/>
    </xf>
    <xf numFmtId="0" fontId="223" fillId="0" borderId="31" xfId="0" applyFont="1" applyBorder="1" applyAlignment="1">
      <alignment horizontal="center" vertical="center" wrapText="1"/>
    </xf>
    <xf numFmtId="0" fontId="223" fillId="0" borderId="82" xfId="0" applyFont="1" applyBorder="1" applyAlignment="1">
      <alignment horizontal="center" vertical="center" wrapText="1"/>
    </xf>
    <xf numFmtId="0" fontId="223"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0" fontId="132" fillId="62" borderId="41" xfId="96" applyFont="1" applyFill="1" applyBorder="1" applyAlignment="1" applyProtection="1">
      <alignment horizontal="center" vertical="center"/>
      <protection locked="0"/>
    </xf>
    <xf numFmtId="0" fontId="132" fillId="62" borderId="41" xfId="96" applyFont="1" applyFill="1" applyBorder="1" applyAlignment="1">
      <alignment horizontal="center" vertical="center"/>
    </xf>
    <xf numFmtId="0" fontId="132" fillId="62" borderId="33" xfId="96" applyFont="1" applyFill="1" applyBorder="1" applyAlignment="1" applyProtection="1">
      <alignment horizontal="center" vertical="center"/>
      <protection locked="0"/>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69" fillId="67" borderId="0" xfId="174" applyFont="1" applyFill="1" applyAlignment="1">
      <alignment horizontal="center"/>
    </xf>
    <xf numFmtId="0" fontId="228" fillId="0" borderId="0" xfId="188" applyFont="1" applyFill="1" applyBorder="1" applyAlignment="1">
      <alignment horizontal="center"/>
    </xf>
    <xf numFmtId="0" fontId="193" fillId="0" borderId="41" xfId="188" applyFont="1" applyBorder="1" applyAlignment="1">
      <alignment horizontal="justify" wrapText="1"/>
    </xf>
    <xf numFmtId="0" fontId="223" fillId="59" borderId="36" xfId="188" applyFont="1" applyFill="1" applyBorder="1" applyAlignment="1">
      <alignment horizontal="center" wrapText="1"/>
    </xf>
    <xf numFmtId="0" fontId="223" fillId="59" borderId="38" xfId="188" applyFont="1" applyFill="1" applyBorder="1" applyAlignment="1">
      <alignment horizontal="center" wrapText="1"/>
    </xf>
    <xf numFmtId="0" fontId="179" fillId="59" borderId="2" xfId="188" applyFont="1" applyFill="1" applyBorder="1" applyAlignment="1">
      <alignment horizontal="center" wrapText="1"/>
    </xf>
    <xf numFmtId="0" fontId="179" fillId="59" borderId="3" xfId="188" applyFont="1" applyFill="1" applyBorder="1" applyAlignment="1">
      <alignment horizontal="center" wrapText="1"/>
    </xf>
    <xf numFmtId="0" fontId="179" fillId="59" borderId="4" xfId="188" applyFont="1" applyFill="1" applyBorder="1" applyAlignment="1">
      <alignment horizontal="center" wrapText="1"/>
    </xf>
    <xf numFmtId="0" fontId="179" fillId="59" borderId="36" xfId="188" applyFont="1" applyFill="1" applyBorder="1" applyAlignment="1">
      <alignment horizontal="center" vertical="center" wrapText="1"/>
    </xf>
    <xf numFmtId="0" fontId="179" fillId="59" borderId="38" xfId="188" applyFont="1" applyFill="1" applyBorder="1" applyAlignment="1">
      <alignment horizontal="center" vertical="center" wrapText="1"/>
    </xf>
    <xf numFmtId="0" fontId="223" fillId="59" borderId="36" xfId="188" applyFont="1" applyFill="1" applyBorder="1" applyAlignment="1">
      <alignment horizontal="center" vertical="center" wrapText="1"/>
    </xf>
    <xf numFmtId="0" fontId="223" fillId="59" borderId="38" xfId="188" applyFont="1" applyFill="1" applyBorder="1" applyAlignment="1">
      <alignment horizontal="center" vertical="center" wrapText="1"/>
    </xf>
    <xf numFmtId="0" fontId="223" fillId="0" borderId="36" xfId="188" applyFont="1" applyBorder="1" applyAlignment="1">
      <alignment horizontal="center" wrapText="1"/>
    </xf>
    <xf numFmtId="0" fontId="223" fillId="0" borderId="40" xfId="188" applyFont="1" applyBorder="1" applyAlignment="1">
      <alignment horizontal="center" wrapText="1"/>
    </xf>
    <xf numFmtId="0" fontId="179" fillId="59" borderId="40" xfId="188" applyFont="1" applyFill="1" applyBorder="1" applyAlignment="1">
      <alignment horizontal="center" vertical="center" wrapText="1"/>
    </xf>
    <xf numFmtId="0" fontId="223" fillId="59" borderId="83" xfId="188" applyFont="1" applyFill="1" applyBorder="1" applyAlignment="1">
      <alignment horizontal="center" vertical="center" wrapText="1"/>
    </xf>
    <xf numFmtId="0" fontId="233" fillId="0" borderId="41" xfId="188" applyFont="1" applyBorder="1" applyAlignment="1">
      <alignment horizontal="center" vertical="center" wrapText="1"/>
    </xf>
    <xf numFmtId="0" fontId="231" fillId="0" borderId="0" xfId="188" applyFont="1" applyAlignment="1">
      <alignment horizontal="left" vertical="center" wrapText="1"/>
    </xf>
    <xf numFmtId="0" fontId="205" fillId="0" borderId="0" xfId="188" applyFont="1" applyAlignment="1">
      <alignment horizontal="left" vertical="center" wrapText="1"/>
    </xf>
    <xf numFmtId="0" fontId="205" fillId="0" borderId="0" xfId="188" applyFont="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62" xfId="0" applyFont="1" applyBorder="1" applyAlignment="1">
      <alignment horizontal="center" vertical="center" wrapText="1"/>
    </xf>
    <xf numFmtId="0" fontId="5" fillId="0" borderId="37" xfId="0" applyFont="1" applyBorder="1" applyAlignment="1">
      <alignment horizontal="center" vertical="center" wrapText="1"/>
    </xf>
    <xf numFmtId="0" fontId="21" fillId="0" borderId="64" xfId="0" applyFont="1" applyBorder="1" applyAlignment="1">
      <alignment horizontal="center"/>
    </xf>
    <xf numFmtId="0" fontId="5" fillId="0" borderId="63" xfId="0" applyFont="1" applyBorder="1" applyAlignment="1">
      <alignment horizontal="center" vertical="center"/>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93"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7" fillId="0" borderId="0" xfId="0" applyFont="1" applyAlignment="1">
      <alignment horizontal="center"/>
    </xf>
    <xf numFmtId="0" fontId="175" fillId="0" borderId="10" xfId="0" applyFont="1" applyBorder="1" applyAlignment="1">
      <alignment horizontal="center" vertical="center" wrapText="1"/>
    </xf>
    <xf numFmtId="0" fontId="175" fillId="0" borderId="11" xfId="0" applyFont="1" applyBorder="1" applyAlignment="1">
      <alignment horizontal="center" vertical="center" wrapText="1"/>
    </xf>
    <xf numFmtId="0" fontId="175" fillId="0" borderId="14" xfId="0" applyFont="1" applyBorder="1" applyAlignment="1">
      <alignment horizontal="center" vertical="center"/>
    </xf>
    <xf numFmtId="0" fontId="175" fillId="0" borderId="15" xfId="0" applyFont="1" applyBorder="1" applyAlignment="1">
      <alignment horizontal="center" vertical="center"/>
    </xf>
    <xf numFmtId="0" fontId="177" fillId="0" borderId="0" xfId="0" applyFont="1" applyAlignment="1">
      <alignment vertical="center"/>
    </xf>
    <xf numFmtId="0" fontId="175" fillId="0" borderId="2" xfId="0" applyFont="1" applyBorder="1" applyAlignment="1">
      <alignment horizontal="centerContinuous"/>
    </xf>
    <xf numFmtId="0" fontId="177" fillId="0" borderId="3" xfId="0" applyFont="1" applyBorder="1" applyAlignment="1">
      <alignment horizontal="centerContinuous"/>
    </xf>
    <xf numFmtId="0" fontId="177" fillId="0" borderId="4" xfId="0" applyFont="1" applyBorder="1" applyAlignment="1">
      <alignment horizontal="centerContinuous"/>
    </xf>
    <xf numFmtId="0" fontId="175" fillId="0" borderId="5" xfId="0" applyFont="1" applyBorder="1" applyAlignment="1">
      <alignment horizontal="center" vertical="center" wrapText="1"/>
    </xf>
    <xf numFmtId="0" fontId="175" fillId="0" borderId="6" xfId="0" applyFont="1" applyBorder="1" applyAlignment="1">
      <alignment horizontal="center" vertical="center" wrapText="1"/>
    </xf>
    <xf numFmtId="0" fontId="175" fillId="0" borderId="1" xfId="0" applyFont="1" applyBorder="1" applyAlignment="1">
      <alignment horizontal="centerContinuous" vertical="center"/>
    </xf>
    <xf numFmtId="0" fontId="175" fillId="0" borderId="7" xfId="0" applyFont="1" applyFill="1" applyBorder="1" applyAlignment="1">
      <alignment horizontal="centerContinuous" vertical="center" wrapText="1"/>
    </xf>
    <xf numFmtId="0" fontId="175" fillId="0" borderId="32" xfId="0" applyFont="1" applyFill="1" applyBorder="1" applyAlignment="1">
      <alignment horizontal="center" vertical="center" wrapText="1"/>
    </xf>
    <xf numFmtId="0" fontId="175" fillId="0" borderId="6" xfId="0" applyFont="1" applyFill="1" applyBorder="1" applyAlignment="1">
      <alignment horizontal="center" vertical="center" wrapText="1"/>
    </xf>
    <xf numFmtId="0" fontId="175" fillId="0" borderId="8" xfId="0" applyFont="1" applyFill="1" applyBorder="1" applyAlignment="1">
      <alignment horizontal="centerContinuous" vertical="center"/>
    </xf>
    <xf numFmtId="0" fontId="175" fillId="0" borderId="8" xfId="0" applyFont="1" applyFill="1" applyBorder="1" applyAlignment="1">
      <alignment horizontal="centerContinuous" vertical="center" wrapText="1"/>
    </xf>
    <xf numFmtId="0" fontId="175" fillId="0" borderId="9" xfId="0" applyFont="1" applyFill="1" applyBorder="1" applyAlignment="1">
      <alignment horizontal="centerContinuous" vertical="center" wrapText="1"/>
    </xf>
    <xf numFmtId="0" fontId="175" fillId="0" borderId="12" xfId="0" applyFont="1" applyBorder="1" applyAlignment="1">
      <alignment horizontal="centerContinuous" vertical="center"/>
    </xf>
    <xf numFmtId="0" fontId="175" fillId="2" borderId="52" xfId="0" applyFont="1" applyFill="1" applyBorder="1" applyAlignment="1">
      <alignment horizontal="centerContinuous" vertical="center"/>
    </xf>
    <xf numFmtId="0" fontId="175" fillId="2" borderId="12" xfId="0" applyFont="1" applyFill="1" applyBorder="1" applyAlignment="1">
      <alignment horizontal="centerContinuous" vertical="center"/>
    </xf>
    <xf numFmtId="0" fontId="175" fillId="0" borderId="0" xfId="0" applyFont="1" applyFill="1" applyBorder="1" applyAlignment="1">
      <alignment horizontal="center" vertical="center" wrapText="1"/>
    </xf>
    <xf numFmtId="0" fontId="175" fillId="0" borderId="66" xfId="0" applyFont="1" applyFill="1" applyBorder="1" applyAlignment="1">
      <alignment horizontal="center" vertical="center" wrapText="1"/>
    </xf>
    <xf numFmtId="0" fontId="175" fillId="0" borderId="54" xfId="0" applyFont="1" applyFill="1" applyBorder="1" applyAlignment="1">
      <alignment horizontal="center" vertical="center" wrapText="1"/>
    </xf>
    <xf numFmtId="0" fontId="175" fillId="0" borderId="52" xfId="0" applyFont="1" applyFill="1" applyBorder="1" applyAlignment="1">
      <alignment horizontal="centerContinuous" vertical="center"/>
    </xf>
    <xf numFmtId="0" fontId="175" fillId="0" borderId="54" xfId="0" applyFont="1" applyFill="1" applyBorder="1" applyAlignment="1">
      <alignment horizontal="centerContinuous" vertical="center" wrapText="1"/>
    </xf>
    <xf numFmtId="0" fontId="175" fillId="0" borderId="13" xfId="0" applyFont="1" applyFill="1" applyBorder="1" applyAlignment="1">
      <alignment horizontal="centerContinuous" vertical="center" wrapText="1"/>
    </xf>
    <xf numFmtId="14" fontId="175" fillId="0" borderId="46" xfId="0" applyNumberFormat="1" applyFont="1" applyBorder="1" applyAlignment="1">
      <alignment horizontal="center" vertical="center" wrapText="1"/>
    </xf>
    <xf numFmtId="14" fontId="175" fillId="2" borderId="51" xfId="0" applyNumberFormat="1" applyFont="1" applyFill="1" applyBorder="1" applyAlignment="1">
      <alignment horizontal="center" vertical="center" wrapText="1"/>
    </xf>
    <xf numFmtId="14" fontId="175" fillId="2" borderId="21" xfId="0" applyNumberFormat="1" applyFont="1" applyFill="1" applyBorder="1" applyAlignment="1">
      <alignment horizontal="center" vertical="center" wrapText="1"/>
    </xf>
    <xf numFmtId="0" fontId="175" fillId="0" borderId="13" xfId="0" applyFont="1" applyFill="1" applyBorder="1" applyAlignment="1">
      <alignment horizontal="center" vertical="center" wrapText="1"/>
    </xf>
    <xf numFmtId="0" fontId="175" fillId="0" borderId="53" xfId="0" applyFont="1" applyFill="1" applyBorder="1" applyAlignment="1">
      <alignment horizontal="center" vertical="center" wrapText="1"/>
    </xf>
    <xf numFmtId="0" fontId="175" fillId="0" borderId="12" xfId="0" applyFont="1" applyFill="1" applyBorder="1" applyAlignment="1">
      <alignment horizontal="center" vertical="center" wrapText="1"/>
    </xf>
    <xf numFmtId="14" fontId="175" fillId="0" borderId="12" xfId="0" applyNumberFormat="1" applyFont="1" applyFill="1" applyBorder="1" applyAlignment="1">
      <alignment horizontal="center" vertical="center" wrapText="1"/>
    </xf>
    <xf numFmtId="14" fontId="175" fillId="0" borderId="46" xfId="0" applyNumberFormat="1" applyFont="1" applyFill="1" applyBorder="1" applyAlignment="1">
      <alignment horizontal="center" vertical="center" wrapText="1"/>
    </xf>
    <xf numFmtId="14" fontId="175" fillId="0" borderId="29" xfId="0" applyNumberFormat="1" applyFont="1" applyFill="1" applyBorder="1" applyAlignment="1">
      <alignment horizontal="center" vertical="center" wrapText="1"/>
    </xf>
    <xf numFmtId="0" fontId="175" fillId="0" borderId="16" xfId="0" applyFont="1" applyBorder="1"/>
    <xf numFmtId="0" fontId="175" fillId="0" borderId="17" xfId="0" applyFont="1" applyBorder="1" applyAlignment="1">
      <alignment horizontal="center"/>
    </xf>
    <xf numFmtId="3" fontId="175" fillId="0" borderId="55" xfId="0" applyNumberFormat="1" applyFont="1" applyBorder="1"/>
    <xf numFmtId="3" fontId="175" fillId="2" borderId="43" xfId="0" applyNumberFormat="1" applyFont="1" applyFill="1" applyBorder="1"/>
    <xf numFmtId="3" fontId="175" fillId="2" borderId="55" xfId="0" applyNumberFormat="1" applyFont="1" applyFill="1" applyBorder="1"/>
    <xf numFmtId="2" fontId="175" fillId="0" borderId="4" xfId="0" applyNumberFormat="1" applyFont="1" applyFill="1" applyBorder="1"/>
    <xf numFmtId="165" fontId="175" fillId="0" borderId="56" xfId="0" applyNumberFormat="1" applyFont="1" applyFill="1" applyBorder="1"/>
    <xf numFmtId="165" fontId="175" fillId="0" borderId="3" xfId="0" applyNumberFormat="1" applyFont="1" applyFill="1" applyBorder="1"/>
    <xf numFmtId="165" fontId="175" fillId="0" borderId="27" xfId="0" applyNumberFormat="1" applyFont="1" applyFill="1" applyBorder="1"/>
    <xf numFmtId="0" fontId="175" fillId="0" borderId="2" xfId="0" applyFont="1" applyFill="1" applyBorder="1"/>
    <xf numFmtId="0" fontId="175" fillId="0" borderId="3" xfId="0" applyFont="1" applyFill="1" applyBorder="1" applyAlignment="1">
      <alignment horizontal="center"/>
    </xf>
    <xf numFmtId="3" fontId="175" fillId="0" borderId="3" xfId="0" applyNumberFormat="1" applyFont="1" applyFill="1" applyBorder="1"/>
    <xf numFmtId="2" fontId="175" fillId="0" borderId="3" xfId="0" applyNumberFormat="1" applyFont="1" applyFill="1" applyBorder="1"/>
    <xf numFmtId="165" fontId="175" fillId="0" borderId="4" xfId="0" applyNumberFormat="1" applyFont="1" applyFill="1" applyBorder="1"/>
    <xf numFmtId="0" fontId="177" fillId="0" borderId="18" xfId="0" applyFont="1" applyBorder="1"/>
    <xf numFmtId="0" fontId="177" fillId="0" borderId="19" xfId="0" applyFont="1" applyBorder="1" applyAlignment="1">
      <alignment horizontal="center"/>
    </xf>
    <xf numFmtId="3" fontId="177" fillId="0" borderId="1" xfId="0" applyNumberFormat="1" applyFont="1" applyBorder="1"/>
    <xf numFmtId="3" fontId="177" fillId="2" borderId="1" xfId="0" applyNumberFormat="1" applyFont="1" applyFill="1" applyBorder="1"/>
    <xf numFmtId="2" fontId="177" fillId="0" borderId="35" xfId="0" applyNumberFormat="1" applyFont="1" applyFill="1" applyBorder="1"/>
    <xf numFmtId="165" fontId="177" fillId="0" borderId="57" xfId="0" applyNumberFormat="1" applyFont="1" applyFill="1" applyBorder="1"/>
    <xf numFmtId="165" fontId="177" fillId="0" borderId="7" xfId="0" applyNumberFormat="1" applyFont="1" applyFill="1" applyBorder="1"/>
    <xf numFmtId="0" fontId="177" fillId="0" borderId="14" xfId="0" applyFont="1" applyBorder="1"/>
    <xf numFmtId="0" fontId="177" fillId="0" borderId="15" xfId="0" applyFont="1" applyBorder="1" applyAlignment="1">
      <alignment horizontal="center"/>
    </xf>
    <xf numFmtId="3" fontId="177" fillId="0" borderId="12" xfId="0" applyNumberFormat="1" applyFont="1" applyBorder="1"/>
    <xf numFmtId="3" fontId="177" fillId="2" borderId="12" xfId="0" applyNumberFormat="1" applyFont="1" applyFill="1" applyBorder="1"/>
    <xf numFmtId="2" fontId="177" fillId="0" borderId="13" xfId="0" applyNumberFormat="1" applyFont="1" applyFill="1" applyBorder="1"/>
    <xf numFmtId="165" fontId="177" fillId="0" borderId="53" xfId="0" applyNumberFormat="1" applyFont="1" applyFill="1" applyBorder="1"/>
    <xf numFmtId="165" fontId="177" fillId="0" borderId="28" xfId="0" applyNumberFormat="1" applyFont="1" applyFill="1" applyBorder="1"/>
    <xf numFmtId="0" fontId="177" fillId="0" borderId="20" xfId="0" applyFont="1" applyBorder="1"/>
    <xf numFmtId="0" fontId="177" fillId="0" borderId="21" xfId="0" applyFont="1" applyBorder="1" applyAlignment="1">
      <alignment horizontal="center"/>
    </xf>
    <xf numFmtId="3" fontId="177" fillId="0" borderId="46" xfId="0" applyNumberFormat="1" applyFont="1" applyBorder="1"/>
    <xf numFmtId="3" fontId="177" fillId="2" borderId="46" xfId="0" applyNumberFormat="1" applyFont="1" applyFill="1" applyBorder="1"/>
    <xf numFmtId="2" fontId="177" fillId="0" borderId="58" xfId="0" applyNumberFormat="1" applyFont="1" applyFill="1" applyBorder="1"/>
    <xf numFmtId="165" fontId="177" fillId="0" borderId="47" xfId="0" applyNumberFormat="1" applyFont="1" applyFill="1" applyBorder="1"/>
    <xf numFmtId="165" fontId="177" fillId="0" borderId="29" xfId="0" applyNumberFormat="1" applyFont="1" applyFill="1" applyBorder="1"/>
    <xf numFmtId="2" fontId="177" fillId="0" borderId="58" xfId="0" quotePrefix="1" applyNumberFormat="1" applyFont="1" applyFill="1" applyBorder="1"/>
    <xf numFmtId="0" fontId="177" fillId="0" borderId="22" xfId="0" applyFont="1" applyBorder="1"/>
    <xf numFmtId="0" fontId="177" fillId="0" borderId="23" xfId="0" applyFont="1" applyBorder="1" applyAlignment="1">
      <alignment horizontal="center"/>
    </xf>
    <xf numFmtId="3" fontId="177" fillId="0" borderId="51" xfId="0" applyNumberFormat="1" applyFont="1" applyBorder="1"/>
    <xf numFmtId="3" fontId="177" fillId="2" borderId="51" xfId="0" applyNumberFormat="1" applyFont="1" applyFill="1" applyBorder="1"/>
    <xf numFmtId="2" fontId="177" fillId="0" borderId="59" xfId="0" applyNumberFormat="1" applyFont="1" applyFill="1" applyBorder="1"/>
    <xf numFmtId="165" fontId="177" fillId="0" borderId="60" xfId="0" applyNumberFormat="1" applyFont="1" applyFill="1" applyBorder="1"/>
    <xf numFmtId="165" fontId="177" fillId="0" borderId="30" xfId="0" applyNumberFormat="1" applyFont="1" applyFill="1" applyBorder="1"/>
    <xf numFmtId="0" fontId="175" fillId="0" borderId="3" xfId="0" applyFont="1" applyFill="1" applyBorder="1"/>
    <xf numFmtId="0" fontId="175" fillId="0" borderId="14" xfId="0" applyFont="1" applyBorder="1"/>
    <xf numFmtId="0" fontId="175" fillId="0" borderId="15" xfId="0" applyFont="1" applyBorder="1"/>
    <xf numFmtId="3" fontId="175" fillId="0" borderId="12" xfId="0" applyNumberFormat="1" applyFont="1" applyBorder="1"/>
    <xf numFmtId="3" fontId="175" fillId="2" borderId="12" xfId="0" applyNumberFormat="1" applyFont="1" applyFill="1" applyBorder="1"/>
    <xf numFmtId="2" fontId="175" fillId="0" borderId="13" xfId="0" applyNumberFormat="1" applyFont="1" applyFill="1" applyBorder="1"/>
    <xf numFmtId="165" fontId="175" fillId="0" borderId="53" xfId="0" applyNumberFormat="1" applyFont="1" applyFill="1" applyBorder="1"/>
    <xf numFmtId="165" fontId="175" fillId="0" borderId="49" xfId="0" applyNumberFormat="1" applyFont="1" applyFill="1" applyBorder="1"/>
    <xf numFmtId="165" fontId="175" fillId="0" borderId="37" xfId="0" applyNumberFormat="1" applyFont="1" applyFill="1" applyBorder="1"/>
    <xf numFmtId="0" fontId="177" fillId="0" borderId="21" xfId="0" applyFont="1" applyBorder="1"/>
    <xf numFmtId="165" fontId="177" fillId="0" borderId="61" xfId="0" applyNumberFormat="1" applyFont="1" applyFill="1" applyBorder="1"/>
    <xf numFmtId="165" fontId="177" fillId="0" borderId="62" xfId="0" applyNumberFormat="1" applyFont="1" applyFill="1" applyBorder="1"/>
    <xf numFmtId="0" fontId="175" fillId="0" borderId="21" xfId="0" applyFont="1" applyBorder="1"/>
    <xf numFmtId="3" fontId="175" fillId="0" borderId="46" xfId="0" applyNumberFormat="1" applyFont="1" applyBorder="1"/>
    <xf numFmtId="3" fontId="175" fillId="2" borderId="46" xfId="0" applyNumberFormat="1" applyFont="1" applyFill="1" applyBorder="1"/>
    <xf numFmtId="2" fontId="175" fillId="0" borderId="58" xfId="0" applyNumberFormat="1" applyFont="1" applyFill="1" applyBorder="1"/>
    <xf numFmtId="165" fontId="175" fillId="0" borderId="47" xfId="0" applyNumberFormat="1" applyFont="1" applyFill="1" applyBorder="1"/>
    <xf numFmtId="165" fontId="175" fillId="0" borderId="61" xfId="0" applyNumberFormat="1" applyFont="1" applyFill="1" applyBorder="1"/>
    <xf numFmtId="165" fontId="175" fillId="0" borderId="62" xfId="0" applyNumberFormat="1" applyFont="1" applyFill="1" applyBorder="1"/>
    <xf numFmtId="0" fontId="177" fillId="0" borderId="10" xfId="0" applyFont="1" applyBorder="1"/>
    <xf numFmtId="0" fontId="177" fillId="0" borderId="24" xfId="0" applyFont="1" applyBorder="1"/>
    <xf numFmtId="3" fontId="177" fillId="0" borderId="48" xfId="0" applyNumberFormat="1" applyFont="1" applyBorder="1"/>
    <xf numFmtId="3" fontId="177" fillId="2" borderId="48" xfId="0" applyNumberFormat="1" applyFont="1" applyFill="1" applyBorder="1"/>
    <xf numFmtId="2" fontId="177" fillId="0" borderId="63" xfId="0" applyNumberFormat="1" applyFont="1" applyFill="1" applyBorder="1"/>
    <xf numFmtId="0" fontId="177" fillId="0" borderId="2" xfId="0" applyFont="1" applyFill="1" applyBorder="1"/>
    <xf numFmtId="0" fontId="177" fillId="0" borderId="3" xfId="0" applyFont="1" applyFill="1" applyBorder="1"/>
    <xf numFmtId="3" fontId="177" fillId="0" borderId="3" xfId="0" applyNumberFormat="1" applyFont="1" applyFill="1" applyBorder="1"/>
    <xf numFmtId="2" fontId="177" fillId="0" borderId="3" xfId="0" applyNumberFormat="1" applyFont="1" applyFill="1" applyBorder="1"/>
    <xf numFmtId="165" fontId="177" fillId="0" borderId="3" xfId="0" applyNumberFormat="1" applyFont="1" applyFill="1" applyBorder="1"/>
    <xf numFmtId="165" fontId="177" fillId="0" borderId="4" xfId="0" applyNumberFormat="1" applyFont="1" applyFill="1" applyBorder="1"/>
    <xf numFmtId="0" fontId="177" fillId="0" borderId="11" xfId="0" applyFont="1" applyBorder="1"/>
    <xf numFmtId="3" fontId="177" fillId="0" borderId="52" xfId="0" applyNumberFormat="1" applyFont="1" applyBorder="1"/>
    <xf numFmtId="3" fontId="177" fillId="2" borderId="52" xfId="0" applyNumberFormat="1" applyFont="1" applyFill="1" applyBorder="1"/>
    <xf numFmtId="2" fontId="177" fillId="0" borderId="64" xfId="0" applyNumberFormat="1" applyFont="1" applyFill="1" applyBorder="1"/>
    <xf numFmtId="165" fontId="177" fillId="0" borderId="49" xfId="0" applyNumberFormat="1" applyFont="1" applyFill="1" applyBorder="1"/>
    <xf numFmtId="165" fontId="177" fillId="0" borderId="37" xfId="0" applyNumberFormat="1" applyFont="1" applyFill="1" applyBorder="1"/>
    <xf numFmtId="0" fontId="175" fillId="0" borderId="20" xfId="0" applyFont="1" applyBorder="1"/>
    <xf numFmtId="0" fontId="177" fillId="0" borderId="25" xfId="0" applyFont="1" applyBorder="1"/>
    <xf numFmtId="0" fontId="177" fillId="0" borderId="26" xfId="0" applyFont="1" applyBorder="1"/>
    <xf numFmtId="0" fontId="177" fillId="0" borderId="23" xfId="0" applyFont="1" applyBorder="1"/>
    <xf numFmtId="4" fontId="177" fillId="0" borderId="0" xfId="0" applyNumberFormat="1" applyFont="1"/>
    <xf numFmtId="0" fontId="177" fillId="0" borderId="0" xfId="0" applyFont="1" applyFill="1"/>
    <xf numFmtId="0" fontId="177" fillId="0" borderId="41" xfId="0" applyFont="1" applyFill="1" applyBorder="1"/>
    <xf numFmtId="0" fontId="177" fillId="0" borderId="3" xfId="0" applyFont="1" applyFill="1" applyBorder="1" applyAlignment="1">
      <alignment horizontal="centerContinuous"/>
    </xf>
    <xf numFmtId="0" fontId="177" fillId="0" borderId="4" xfId="0" applyFont="1" applyFill="1" applyBorder="1" applyAlignment="1">
      <alignment horizontal="centerContinuous"/>
    </xf>
    <xf numFmtId="0" fontId="177" fillId="0" borderId="0" xfId="0" applyFont="1" applyFill="1" applyBorder="1"/>
    <xf numFmtId="2" fontId="154" fillId="0" borderId="0" xfId="96" applyNumberFormat="1" applyFont="1" applyAlignment="1">
      <alignment vertical="center"/>
    </xf>
    <xf numFmtId="178" fontId="150" fillId="0" borderId="0" xfId="96" applyNumberFormat="1" applyFont="1" applyAlignment="1">
      <alignment horizontal="right" vertical="center"/>
    </xf>
    <xf numFmtId="0" fontId="27" fillId="0" borderId="0" xfId="96" applyAlignment="1">
      <alignment vertical="center"/>
    </xf>
    <xf numFmtId="0" fontId="164" fillId="0" borderId="0" xfId="96" applyFont="1" applyAlignment="1">
      <alignment horizontal="right"/>
    </xf>
    <xf numFmtId="179" fontId="150" fillId="0" borderId="0" xfId="96" applyNumberFormat="1" applyFont="1" applyAlignment="1">
      <alignment horizontal="right"/>
    </xf>
    <xf numFmtId="0" fontId="164" fillId="0" borderId="0" xfId="96" applyFont="1" applyAlignment="1">
      <alignment horizontal="right" vertical="top"/>
    </xf>
    <xf numFmtId="179" fontId="150" fillId="0" borderId="0" xfId="96" applyNumberFormat="1" applyFont="1" applyAlignment="1">
      <alignment horizontal="right" vertical="top"/>
    </xf>
    <xf numFmtId="0" fontId="128" fillId="59" borderId="0" xfId="96" applyFont="1" applyFill="1" applyAlignment="1">
      <alignment horizontal="center" vertical="center"/>
    </xf>
    <xf numFmtId="0" fontId="130" fillId="59" borderId="0" xfId="96" applyFont="1" applyFill="1" applyAlignment="1">
      <alignment vertical="center"/>
    </xf>
    <xf numFmtId="0" fontId="129" fillId="62" borderId="0" xfId="96" quotePrefix="1" applyFont="1" applyFill="1" applyAlignment="1">
      <alignment horizontal="center" vertical="center"/>
    </xf>
    <xf numFmtId="0" fontId="132" fillId="62" borderId="0" xfId="96" applyFont="1" applyFill="1" applyAlignment="1" applyProtection="1">
      <alignment horizontal="center" vertical="center"/>
      <protection locked="0"/>
    </xf>
    <xf numFmtId="0" fontId="132" fillId="62" borderId="0" xfId="96" applyFont="1" applyFill="1" applyAlignment="1" applyProtection="1">
      <alignment horizontal="center"/>
      <protection locked="0"/>
    </xf>
    <xf numFmtId="0" fontId="133" fillId="62" borderId="0" xfId="96" applyFont="1" applyFill="1" applyAlignment="1" applyProtection="1">
      <alignment horizontal="center"/>
      <protection locked="0"/>
    </xf>
    <xf numFmtId="0" fontId="132" fillId="62" borderId="0" xfId="96" applyFont="1" applyFill="1" applyAlignment="1">
      <alignment horizontal="center" vertical="center"/>
    </xf>
    <xf numFmtId="0" fontId="132" fillId="62" borderId="0" xfId="96" applyFont="1" applyFill="1" applyAlignment="1">
      <alignment horizontal="center"/>
    </xf>
    <xf numFmtId="0" fontId="129" fillId="62" borderId="0" xfId="96" applyFont="1" applyFill="1" applyAlignment="1" applyProtection="1">
      <alignment horizontal="center"/>
      <protection locked="0"/>
    </xf>
    <xf numFmtId="0" fontId="132" fillId="62" borderId="0" xfId="96" applyFont="1" applyFill="1" applyAlignment="1" applyProtection="1">
      <alignment horizontal="center" vertical="top"/>
      <protection locked="0"/>
    </xf>
    <xf numFmtId="0" fontId="133" fillId="62" borderId="0" xfId="96" applyFont="1" applyFill="1" applyAlignment="1" applyProtection="1">
      <alignment horizontal="center" vertical="top"/>
      <protection locked="0"/>
    </xf>
    <xf numFmtId="0" fontId="132" fillId="59" borderId="0" xfId="96" applyFont="1" applyFill="1" applyAlignment="1" applyProtection="1">
      <alignment horizontal="center" vertical="center"/>
      <protection locked="0"/>
    </xf>
    <xf numFmtId="0" fontId="132" fillId="62" borderId="0" xfId="96" applyFont="1" applyFill="1" applyAlignment="1">
      <alignment horizontal="center" vertical="top"/>
    </xf>
    <xf numFmtId="0" fontId="129" fillId="62" borderId="0" xfId="96" applyFont="1" applyFill="1" applyAlignment="1" applyProtection="1">
      <alignment horizontal="center" vertical="top"/>
      <protection locked="0"/>
    </xf>
    <xf numFmtId="2" fontId="132" fillId="59" borderId="0" xfId="96" applyNumberFormat="1" applyFont="1" applyFill="1" applyAlignment="1" applyProtection="1">
      <alignment horizontal="center" vertical="center"/>
      <protection locked="0"/>
    </xf>
    <xf numFmtId="2" fontId="131" fillId="59" borderId="0" xfId="96" applyNumberFormat="1" applyFont="1" applyFill="1" applyAlignment="1">
      <alignment horizontal="center" vertical="center"/>
    </xf>
    <xf numFmtId="0" fontId="132" fillId="59" borderId="0" xfId="96" applyFont="1" applyFill="1" applyAlignment="1">
      <alignment horizontal="center" vertical="center"/>
    </xf>
    <xf numFmtId="169" fontId="128" fillId="59" borderId="0" xfId="96" applyNumberFormat="1" applyFont="1" applyFill="1" applyAlignment="1">
      <alignment horizontal="center" vertical="center"/>
    </xf>
    <xf numFmtId="0" fontId="132" fillId="62" borderId="0" xfId="96" applyFont="1" applyFill="1" applyAlignment="1" applyProtection="1">
      <alignment horizontal="center" vertical="center"/>
      <protection locked="0"/>
    </xf>
    <xf numFmtId="0" fontId="128" fillId="62" borderId="0" xfId="96" applyFont="1" applyFill="1" applyAlignment="1">
      <alignment horizontal="center" vertical="center"/>
    </xf>
    <xf numFmtId="0" fontId="132" fillId="62" borderId="0" xfId="96" applyFont="1" applyFill="1" applyAlignment="1">
      <alignment horizontal="center" vertical="center"/>
    </xf>
    <xf numFmtId="169" fontId="132" fillId="59" borderId="0" xfId="96" applyNumberFormat="1" applyFont="1" applyFill="1" applyAlignment="1" applyProtection="1">
      <alignment horizontal="center" vertical="center"/>
      <protection locked="0"/>
    </xf>
    <xf numFmtId="169" fontId="132" fillId="59" borderId="0" xfId="96" applyNumberFormat="1" applyFont="1" applyFill="1" applyAlignment="1">
      <alignment horizontal="center" vertical="center"/>
    </xf>
    <xf numFmtId="0" fontId="129" fillId="0" borderId="0" xfId="96" applyFont="1" applyAlignment="1" applyProtection="1">
      <alignment horizontal="left" vertical="center"/>
      <protection locked="0"/>
    </xf>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5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006600"/>
      <color rgb="FFFFFFCC"/>
      <color rgb="FFFFFF99"/>
      <color rgb="FF33CC33"/>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0</xdr:rowOff>
    </xdr:from>
    <xdr:to>
      <xdr:col>21</xdr:col>
      <xdr:colOff>549216</xdr:colOff>
      <xdr:row>22</xdr:row>
      <xdr:rowOff>0</xdr:rowOff>
    </xdr:to>
    <xdr:pic>
      <xdr:nvPicPr>
        <xdr:cNvPr id="4" name="Obraz 3"/>
        <xdr:cNvPicPr>
          <a:picLocks noChangeAspect="1"/>
        </xdr:cNvPicPr>
      </xdr:nvPicPr>
      <xdr:blipFill>
        <a:blip xmlns:r="http://schemas.openxmlformats.org/officeDocument/2006/relationships" r:embed="rId2"/>
        <a:stretch>
          <a:fillRect/>
        </a:stretch>
      </xdr:blipFill>
      <xdr:spPr>
        <a:xfrm>
          <a:off x="6705600" y="0"/>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8" name="Obraz 7"/>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11" name="Obraz 10"/>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39D414E0-A465-47E9-A50F-F79CA9F0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B25AF8E9-1CED-461E-8917-B3212ECC23D1}"/>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1B93FD7-C3DB-4D84-880F-56F0E6FEC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3.11.01.22%20BEEF\BEEF.GEN\BEEF%20MARKET%20OBSERVATORY\BMO%20Web%20Site\Excel_files\11%20PRI\01-Beef%20Weekly%20Carcase%20Prices_e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3.11.01.22%20BEEF\BEEF.GEN\BEEF.STAT\BEEF-STAT-Prices\New%20Prices27\outil%20dwami%20-%20v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RL"/>
      <sheetName val="Current Weekly Price ACZ"/>
      <sheetName val="Graph (future)"/>
      <sheetName val="cas_old"/>
      <sheetName val="Chart3"/>
      <sheetName val="Chart4"/>
      <sheetName val="graph bm"/>
      <sheetName val="Sheet1"/>
      <sheetName val="PROD"/>
      <sheetName val="Current Weekly All"/>
      <sheetName val="Current Weekly Live Bovine"/>
      <sheetName val="Sheet3"/>
    </sheetNames>
    <sheetDataSet>
      <sheetData sheetId="0" refreshError="1"/>
      <sheetData sheetId="1" refreshError="1">
        <row r="2">
          <cell r="AA2" t="str">
            <v>06.10.2023</v>
          </cell>
        </row>
        <row r="5">
          <cell r="AA5">
            <v>45194</v>
          </cell>
        </row>
        <row r="6">
          <cell r="AA6">
            <v>45200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vx beef male"/>
      <sheetName val="vx dairy male"/>
      <sheetName val="BETMGR BEEF"/>
      <sheetName val="BETMGR MED MALE"/>
      <sheetName val="BETMGR MED FEMALE"/>
      <sheetName val="VX ABATTUS"/>
      <sheetName val="DATA"/>
      <sheetName val="graphiques"/>
      <sheetName val="Coefficients"/>
      <sheetName val="graph data historique evol"/>
      <sheetName val="graphique historique"/>
      <sheetName val="BEEF MALE"/>
      <sheetName val="DAIRY BEEF"/>
      <sheetName val="MED MALE"/>
      <sheetName val="MED FEMALE"/>
      <sheetName val="WEANLING BEEF"/>
      <sheetName val="VX ABATTUS C"/>
      <sheetName val="Coeff_data"/>
      <sheetName val="Coeff_data (3)"/>
      <sheetName val="catégories"/>
      <sheetName val="Coeff_data (2)"/>
      <sheetName val="1Month avgBETMGRBEEF"/>
      <sheetName val="1Month avg VX BEEF "/>
    </sheetNames>
    <sheetDataSet>
      <sheetData sheetId="0" refreshError="1">
        <row r="10">
          <cell r="D10">
            <v>89.42</v>
          </cell>
          <cell r="E10">
            <v>97.227999999999994</v>
          </cell>
          <cell r="F10">
            <v>131.46</v>
          </cell>
          <cell r="G10">
            <v>86.39</v>
          </cell>
          <cell r="H10">
            <v>115.79</v>
          </cell>
          <cell r="I10">
            <v>66.06</v>
          </cell>
          <cell r="J10">
            <v>133.94</v>
          </cell>
          <cell r="K10">
            <v>93</v>
          </cell>
          <cell r="L10">
            <v>172.72</v>
          </cell>
          <cell r="M10">
            <v>179.19579999999999</v>
          </cell>
          <cell r="N10" t="e">
            <v>#N/A</v>
          </cell>
          <cell r="O10">
            <v>48.271000000000001</v>
          </cell>
          <cell r="P10" t="e">
            <v>#N/A</v>
          </cell>
          <cell r="Q10" t="e">
            <v>#N/A</v>
          </cell>
          <cell r="R10">
            <v>111.0001</v>
          </cell>
        </row>
        <row r="11">
          <cell r="D11">
            <v>97.25</v>
          </cell>
          <cell r="E11">
            <v>97.247600000000006</v>
          </cell>
          <cell r="F11">
            <v>134.47</v>
          </cell>
          <cell r="G11">
            <v>112.33</v>
          </cell>
          <cell r="H11">
            <v>117.21</v>
          </cell>
          <cell r="I11">
            <v>72.95</v>
          </cell>
          <cell r="J11">
            <v>133.94</v>
          </cell>
          <cell r="K11">
            <v>100</v>
          </cell>
          <cell r="L11">
            <v>136.59</v>
          </cell>
          <cell r="M11">
            <v>179.1026</v>
          </cell>
          <cell r="N11" t="e">
            <v>#N/A</v>
          </cell>
          <cell r="O11">
            <v>49.016599999999997</v>
          </cell>
          <cell r="P11" t="e">
            <v>#N/A</v>
          </cell>
          <cell r="Q11" t="e">
            <v>#N/A</v>
          </cell>
          <cell r="R11">
            <v>114.98650000000001</v>
          </cell>
        </row>
        <row r="12">
          <cell r="D12">
            <v>7.8299999999999983</v>
          </cell>
          <cell r="E12">
            <v>-1.9600000000011164E-2</v>
          </cell>
          <cell r="F12">
            <v>-3.0099999999999909</v>
          </cell>
          <cell r="G12">
            <v>-25.939999999999998</v>
          </cell>
          <cell r="H12">
            <v>-1.4199999999999875</v>
          </cell>
          <cell r="I12">
            <v>-6.8900000000000006</v>
          </cell>
          <cell r="J12">
            <v>0</v>
          </cell>
          <cell r="K12">
            <v>-7</v>
          </cell>
          <cell r="L12">
            <v>36.129999999999995</v>
          </cell>
          <cell r="M12">
            <v>9.3199999999995953E-2</v>
          </cell>
          <cell r="N12" t="e">
            <v>#N/A</v>
          </cell>
          <cell r="O12">
            <v>-0.74559999999999604</v>
          </cell>
          <cell r="R12">
            <v>-3.9864000000000033</v>
          </cell>
        </row>
        <row r="13">
          <cell r="D13">
            <v>80.55848598334596</v>
          </cell>
          <cell r="E13">
            <v>87.592713880437927</v>
          </cell>
          <cell r="F13">
            <v>118.43232573664349</v>
          </cell>
          <cell r="G13">
            <v>77.82875871282998</v>
          </cell>
          <cell r="H13">
            <v>104.31522133763845</v>
          </cell>
          <cell r="I13">
            <v>59.513459897783875</v>
          </cell>
          <cell r="J13">
            <v>120.6665579580559</v>
          </cell>
          <cell r="K13">
            <v>83.783708302965493</v>
          </cell>
          <cell r="L13">
            <v>155.60346342030323</v>
          </cell>
          <cell r="M13">
            <v>161.43751221845747</v>
          </cell>
          <cell r="O13">
            <v>43.487348209596206</v>
          </cell>
        </row>
        <row r="14">
          <cell r="D14">
            <v>3.1</v>
          </cell>
          <cell r="E14">
            <v>3.17</v>
          </cell>
          <cell r="F14">
            <v>21.7</v>
          </cell>
          <cell r="G14">
            <v>8.6</v>
          </cell>
          <cell r="H14">
            <v>4.6100000000000003</v>
          </cell>
          <cell r="I14">
            <v>18.399999999999999</v>
          </cell>
          <cell r="J14">
            <v>10.62</v>
          </cell>
          <cell r="K14">
            <v>8.94</v>
          </cell>
          <cell r="L14">
            <v>3.14</v>
          </cell>
          <cell r="M14">
            <v>11.6</v>
          </cell>
          <cell r="N14">
            <v>0</v>
          </cell>
          <cell r="O14">
            <v>6.13</v>
          </cell>
          <cell r="R14">
            <v>100.00999999999999</v>
          </cell>
        </row>
        <row r="16">
          <cell r="D16">
            <v>398.61</v>
          </cell>
          <cell r="E16">
            <v>164.60220000000001</v>
          </cell>
          <cell r="F16">
            <v>223.2</v>
          </cell>
          <cell r="G16">
            <v>185.71</v>
          </cell>
          <cell r="H16">
            <v>220.3</v>
          </cell>
          <cell r="I16">
            <v>232.24</v>
          </cell>
          <cell r="J16">
            <v>250.67</v>
          </cell>
          <cell r="K16">
            <v>199</v>
          </cell>
          <cell r="L16">
            <v>352.8</v>
          </cell>
          <cell r="M16">
            <v>267.76459999999997</v>
          </cell>
          <cell r="N16" t="e">
            <v>#N/A</v>
          </cell>
          <cell r="O16">
            <v>419.55549999999999</v>
          </cell>
          <cell r="R16">
            <v>245.04740000000001</v>
          </cell>
        </row>
        <row r="17">
          <cell r="D17">
            <v>412.5</v>
          </cell>
          <cell r="E17">
            <v>164.60220000000001</v>
          </cell>
          <cell r="F17">
            <v>231</v>
          </cell>
          <cell r="G17">
            <v>216.67</v>
          </cell>
          <cell r="H17">
            <v>220.52</v>
          </cell>
          <cell r="I17">
            <v>234.19</v>
          </cell>
          <cell r="J17">
            <v>250.67</v>
          </cell>
          <cell r="K17">
            <v>217</v>
          </cell>
          <cell r="L17">
            <v>365.49</v>
          </cell>
          <cell r="M17">
            <v>264.60860000000002</v>
          </cell>
          <cell r="N17" t="e">
            <v>#N/A</v>
          </cell>
          <cell r="O17">
            <v>399.2158</v>
          </cell>
          <cell r="R17">
            <v>250.65989999999999</v>
          </cell>
        </row>
        <row r="18">
          <cell r="D18">
            <v>13.889999999999986</v>
          </cell>
          <cell r="E18">
            <v>0</v>
          </cell>
          <cell r="F18">
            <v>-7.8000000000000114</v>
          </cell>
          <cell r="G18">
            <v>-30.95999999999998</v>
          </cell>
          <cell r="H18">
            <v>-0.21999999999999886</v>
          </cell>
          <cell r="I18">
            <v>-1.9499999999999886</v>
          </cell>
          <cell r="J18">
            <v>0</v>
          </cell>
          <cell r="K18">
            <v>-18</v>
          </cell>
          <cell r="L18">
            <v>-12.689999999999998</v>
          </cell>
          <cell r="M18">
            <v>3.1559999999999491</v>
          </cell>
          <cell r="O18">
            <v>20.339699999999993</v>
          </cell>
          <cell r="R18">
            <v>-5.6124999999999829</v>
          </cell>
        </row>
        <row r="19">
          <cell r="D19">
            <v>162.66648819779357</v>
          </cell>
          <cell r="E19">
            <v>67.171575784929772</v>
          </cell>
          <cell r="F19">
            <v>91.084418769593142</v>
          </cell>
          <cell r="G19">
            <v>75.785337857083974</v>
          </cell>
          <cell r="H19">
            <v>89.900974260490003</v>
          </cell>
          <cell r="I19">
            <v>94.773500963487066</v>
          </cell>
          <cell r="J19">
            <v>102.29449486099422</v>
          </cell>
          <cell r="K19">
            <v>81.208778383284212</v>
          </cell>
          <cell r="L19">
            <v>143.97214579709885</v>
          </cell>
          <cell r="M19">
            <v>109.27053296627508</v>
          </cell>
          <cell r="O19">
            <v>171.21401818586935</v>
          </cell>
        </row>
        <row r="20">
          <cell r="D20">
            <v>3.57</v>
          </cell>
          <cell r="E20">
            <v>0</v>
          </cell>
          <cell r="F20">
            <v>17.29</v>
          </cell>
          <cell r="G20">
            <v>9.2799999999999994</v>
          </cell>
          <cell r="H20">
            <v>11.3</v>
          </cell>
          <cell r="I20">
            <v>27.46</v>
          </cell>
          <cell r="J20">
            <v>9.18</v>
          </cell>
          <cell r="K20">
            <v>6.31</v>
          </cell>
          <cell r="L20">
            <v>2.77</v>
          </cell>
          <cell r="M20">
            <v>8.49</v>
          </cell>
          <cell r="N20">
            <v>0</v>
          </cell>
          <cell r="O20">
            <v>4.3499999999999996</v>
          </cell>
          <cell r="R20">
            <v>100</v>
          </cell>
        </row>
        <row r="25">
          <cell r="D25">
            <v>4.6500000000000004</v>
          </cell>
          <cell r="G25">
            <v>2.77</v>
          </cell>
          <cell r="H25">
            <v>3.18</v>
          </cell>
          <cell r="I25">
            <v>3.46</v>
          </cell>
          <cell r="J25">
            <v>3.51</v>
          </cell>
          <cell r="L25">
            <v>2.85</v>
          </cell>
          <cell r="M25" t="str">
            <v/>
          </cell>
          <cell r="N25">
            <v>2.76</v>
          </cell>
          <cell r="Q25">
            <v>2.6074999999999999</v>
          </cell>
          <cell r="R25">
            <v>3.2618999999999998</v>
          </cell>
        </row>
        <row r="26">
          <cell r="D26">
            <v>4.6500000000000004</v>
          </cell>
          <cell r="G26">
            <v>2.78</v>
          </cell>
          <cell r="H26">
            <v>3.17</v>
          </cell>
          <cell r="I26">
            <v>3.47</v>
          </cell>
          <cell r="J26">
            <v>3.51</v>
          </cell>
          <cell r="L26">
            <v>2.6</v>
          </cell>
          <cell r="M26" t="str">
            <v/>
          </cell>
          <cell r="N26">
            <v>2.71</v>
          </cell>
          <cell r="Q26">
            <v>2.5577000000000001</v>
          </cell>
          <cell r="R26">
            <v>3.2488000000000001</v>
          </cell>
        </row>
        <row r="27">
          <cell r="D27">
            <v>0</v>
          </cell>
          <cell r="G27">
            <v>-9.9999999999997868E-3</v>
          </cell>
          <cell r="H27">
            <v>1.0000000000000231E-2</v>
          </cell>
          <cell r="I27">
            <v>-1.0000000000000231E-2</v>
          </cell>
          <cell r="J27">
            <v>0</v>
          </cell>
          <cell r="L27">
            <v>0.25</v>
          </cell>
          <cell r="M27" t="e">
            <v>#VALUE!</v>
          </cell>
          <cell r="N27">
            <v>4.9999999999999822E-2</v>
          </cell>
          <cell r="Q27">
            <v>4.9799999999999844E-2</v>
          </cell>
          <cell r="R27">
            <v>1.3099999999999667E-2</v>
          </cell>
        </row>
        <row r="28">
          <cell r="D28">
            <v>142.55495263496738</v>
          </cell>
          <cell r="G28">
            <v>84.919831999754749</v>
          </cell>
          <cell r="H28">
            <v>97.489193414880901</v>
          </cell>
          <cell r="I28">
            <v>106.07314755204023</v>
          </cell>
          <cell r="J28">
            <v>107.60599650510439</v>
          </cell>
          <cell r="L28">
            <v>87.372390324657417</v>
          </cell>
          <cell r="M28" t="e">
            <v>#VALUE!</v>
          </cell>
          <cell r="Q28">
            <v>79.938072902296213</v>
          </cell>
        </row>
        <row r="29">
          <cell r="D29">
            <v>5.45</v>
          </cell>
          <cell r="G29">
            <v>20.34</v>
          </cell>
          <cell r="H29">
            <v>7.69</v>
          </cell>
          <cell r="I29">
            <v>44.62</v>
          </cell>
          <cell r="J29">
            <v>7.21</v>
          </cell>
          <cell r="L29">
            <v>5.73</v>
          </cell>
          <cell r="M29">
            <v>0</v>
          </cell>
          <cell r="N29">
            <v>4.37</v>
          </cell>
          <cell r="Q29">
            <v>4.59</v>
          </cell>
          <cell r="R29">
            <v>100</v>
          </cell>
        </row>
        <row r="31">
          <cell r="D31">
            <v>4.4400000000000004</v>
          </cell>
          <cell r="F31">
            <v>5.33</v>
          </cell>
          <cell r="G31">
            <v>2.2799999999999998</v>
          </cell>
          <cell r="H31" t="e">
            <v>#N/A</v>
          </cell>
          <cell r="I31">
            <v>3.4</v>
          </cell>
          <cell r="J31">
            <v>3.76</v>
          </cell>
          <cell r="L31">
            <v>2.5099999999999998</v>
          </cell>
          <cell r="N31">
            <v>2.5</v>
          </cell>
          <cell r="Q31">
            <v>2.1457000000000002</v>
          </cell>
          <cell r="R31">
            <v>3.6038000000000001</v>
          </cell>
        </row>
        <row r="32">
          <cell r="D32">
            <v>4.4400000000000004</v>
          </cell>
          <cell r="F32">
            <v>5.22</v>
          </cell>
          <cell r="G32">
            <v>2.33</v>
          </cell>
          <cell r="H32" t="e">
            <v>#N/A</v>
          </cell>
          <cell r="I32">
            <v>3.38</v>
          </cell>
          <cell r="J32">
            <v>3.76</v>
          </cell>
          <cell r="L32">
            <v>2.3199999999999998</v>
          </cell>
          <cell r="N32">
            <v>2.64</v>
          </cell>
          <cell r="Q32">
            <v>2.0485000000000002</v>
          </cell>
          <cell r="R32">
            <v>3.5731999999999999</v>
          </cell>
        </row>
        <row r="33">
          <cell r="D33">
            <v>0</v>
          </cell>
          <cell r="F33">
            <v>0.11000000000000032</v>
          </cell>
          <cell r="G33">
            <v>-5.0000000000000266E-2</v>
          </cell>
          <cell r="H33" t="e">
            <v>#N/A</v>
          </cell>
          <cell r="I33">
            <v>2.0000000000000018E-2</v>
          </cell>
          <cell r="J33">
            <v>0</v>
          </cell>
          <cell r="L33">
            <v>0.18999999999999995</v>
          </cell>
          <cell r="N33">
            <v>-0.14000000000000012</v>
          </cell>
          <cell r="Q33">
            <v>9.7199999999999953E-2</v>
          </cell>
          <cell r="R33">
            <v>3.0600000000000183E-2</v>
          </cell>
        </row>
        <row r="34">
          <cell r="D34">
            <v>123.20328542094457</v>
          </cell>
          <cell r="F34">
            <v>147.89943948054832</v>
          </cell>
          <cell r="G34">
            <v>63.266551972917476</v>
          </cell>
          <cell r="H34" t="e">
            <v>#N/A</v>
          </cell>
          <cell r="I34">
            <v>94.344858205227808</v>
          </cell>
          <cell r="J34">
            <v>104.33431377989899</v>
          </cell>
          <cell r="L34">
            <v>69.648704145624052</v>
          </cell>
          <cell r="Q34">
            <v>59.539930073810979</v>
          </cell>
        </row>
        <row r="35">
          <cell r="D35">
            <v>2.85</v>
          </cell>
          <cell r="F35">
            <v>25.17</v>
          </cell>
          <cell r="G35">
            <v>24.15</v>
          </cell>
          <cell r="H35">
            <v>0</v>
          </cell>
          <cell r="I35">
            <v>21.5</v>
          </cell>
          <cell r="J35">
            <v>16.48</v>
          </cell>
          <cell r="L35">
            <v>4.92</v>
          </cell>
          <cell r="N35">
            <v>1.46</v>
          </cell>
          <cell r="Q35">
            <v>3.47</v>
          </cell>
          <cell r="R35">
            <v>100</v>
          </cell>
        </row>
        <row r="37">
          <cell r="D37">
            <v>3.2</v>
          </cell>
          <cell r="F37">
            <v>2.64</v>
          </cell>
          <cell r="G37">
            <v>2.31</v>
          </cell>
          <cell r="H37" t="e">
            <v>#N/A</v>
          </cell>
          <cell r="I37">
            <v>3.19</v>
          </cell>
          <cell r="J37">
            <v>2.94</v>
          </cell>
          <cell r="L37">
            <v>2.33</v>
          </cell>
          <cell r="N37">
            <v>2.5299999999999998</v>
          </cell>
          <cell r="Q37">
            <v>2.0728</v>
          </cell>
          <cell r="R37">
            <v>2.8104</v>
          </cell>
        </row>
        <row r="38">
          <cell r="D38">
            <v>3.2</v>
          </cell>
          <cell r="F38">
            <v>2.65</v>
          </cell>
          <cell r="G38">
            <v>2.37</v>
          </cell>
          <cell r="H38" t="e">
            <v>#N/A</v>
          </cell>
          <cell r="I38">
            <v>3.16</v>
          </cell>
          <cell r="J38">
            <v>2.94</v>
          </cell>
          <cell r="L38">
            <v>2.4700000000000002</v>
          </cell>
          <cell r="N38">
            <v>2.41</v>
          </cell>
          <cell r="Q38">
            <v>1.867</v>
          </cell>
          <cell r="R38">
            <v>2.8081</v>
          </cell>
        </row>
        <row r="39">
          <cell r="D39">
            <v>0</v>
          </cell>
          <cell r="F39">
            <v>-9.9999999999997868E-3</v>
          </cell>
          <cell r="G39">
            <v>-6.0000000000000053E-2</v>
          </cell>
          <cell r="H39" t="e">
            <v>#N/A</v>
          </cell>
          <cell r="I39">
            <v>2.9999999999999805E-2</v>
          </cell>
          <cell r="J39">
            <v>0</v>
          </cell>
          <cell r="L39">
            <v>-0.14000000000000012</v>
          </cell>
          <cell r="N39">
            <v>0.11999999999999966</v>
          </cell>
          <cell r="Q39">
            <v>0.20579999999999998</v>
          </cell>
          <cell r="R39">
            <v>2.2999999999999687E-3</v>
          </cell>
        </row>
        <row r="40">
          <cell r="D40">
            <v>113.86279533162539</v>
          </cell>
          <cell r="F40">
            <v>93.936806148590961</v>
          </cell>
          <cell r="G40">
            <v>82.194705380017083</v>
          </cell>
          <cell r="H40" t="e">
            <v>#N/A</v>
          </cell>
          <cell r="I40">
            <v>113.50697409621407</v>
          </cell>
          <cell r="J40">
            <v>104.61144321093083</v>
          </cell>
          <cell r="L40">
            <v>82.906347850839751</v>
          </cell>
          <cell r="Q40">
            <v>73.754625676060343</v>
          </cell>
        </row>
        <row r="41">
          <cell r="D41">
            <v>5.14</v>
          </cell>
          <cell r="F41">
            <v>25.14</v>
          </cell>
          <cell r="G41">
            <v>14.29</v>
          </cell>
          <cell r="H41">
            <v>0</v>
          </cell>
          <cell r="I41">
            <v>32.54</v>
          </cell>
          <cell r="J41">
            <v>13.84</v>
          </cell>
          <cell r="L41">
            <v>3.79</v>
          </cell>
          <cell r="N41">
            <v>2.1800000000000002</v>
          </cell>
          <cell r="Q41">
            <v>3.09</v>
          </cell>
          <cell r="R41">
            <v>100.01000000000002</v>
          </cell>
        </row>
        <row r="45">
          <cell r="D45">
            <v>683.5</v>
          </cell>
          <cell r="F45">
            <v>528</v>
          </cell>
          <cell r="I45">
            <v>666.9</v>
          </cell>
          <cell r="J45">
            <v>559.25</v>
          </cell>
          <cell r="K45">
            <v>563.95000000000005</v>
          </cell>
          <cell r="N45">
            <v>491.21</v>
          </cell>
          <cell r="P45">
            <v>447.09</v>
          </cell>
          <cell r="R45">
            <v>598.07249999999999</v>
          </cell>
        </row>
        <row r="46">
          <cell r="D46">
            <v>683.5</v>
          </cell>
          <cell r="F46">
            <v>520</v>
          </cell>
          <cell r="I46">
            <v>658.7</v>
          </cell>
          <cell r="J46">
            <v>559.25</v>
          </cell>
          <cell r="K46">
            <v>563.95000000000005</v>
          </cell>
          <cell r="N46">
            <v>474.17</v>
          </cell>
          <cell r="P46">
            <v>447.09</v>
          </cell>
          <cell r="R46">
            <v>594.82389999999998</v>
          </cell>
        </row>
        <row r="47">
          <cell r="D47">
            <v>0</v>
          </cell>
          <cell r="F47">
            <v>8</v>
          </cell>
          <cell r="I47">
            <v>8.1999999999999318</v>
          </cell>
          <cell r="J47">
            <v>0</v>
          </cell>
          <cell r="K47">
            <v>0</v>
          </cell>
          <cell r="N47">
            <v>17.039999999999964</v>
          </cell>
          <cell r="P47">
            <v>0</v>
          </cell>
          <cell r="R47">
            <v>3.2486000000000104</v>
          </cell>
        </row>
        <row r="48">
          <cell r="D48">
            <v>114.28380338504111</v>
          </cell>
          <cell r="F48">
            <v>88.283611100660877</v>
          </cell>
          <cell r="I48">
            <v>111.5082201572552</v>
          </cell>
          <cell r="J48">
            <v>93.508730128872344</v>
          </cell>
          <cell r="K48">
            <v>94.29458803071536</v>
          </cell>
          <cell r="N48">
            <v>82.132182971128074</v>
          </cell>
          <cell r="P48">
            <v>74.755150922338004</v>
          </cell>
        </row>
        <row r="49">
          <cell r="D49">
            <v>7.99</v>
          </cell>
          <cell r="F49">
            <v>7.91</v>
          </cell>
          <cell r="I49">
            <v>28.82</v>
          </cell>
          <cell r="J49">
            <v>15.97</v>
          </cell>
          <cell r="K49">
            <v>37.450000000000003</v>
          </cell>
          <cell r="N49">
            <v>1.48</v>
          </cell>
          <cell r="P49">
            <v>0.37</v>
          </cell>
          <cell r="R49">
            <v>99.990000000000009</v>
          </cell>
        </row>
      </sheetData>
      <sheetData sheetId="1" refreshError="1">
        <row r="7">
          <cell r="R7">
            <v>39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J18" sqref="J18"/>
    </sheetView>
  </sheetViews>
  <sheetFormatPr defaultRowHeight="12.75"/>
  <cols>
    <col min="1" max="1" width="7.85546875" style="869" customWidth="1"/>
    <col min="2" max="2" width="19.28515625" style="869" customWidth="1"/>
    <col min="3" max="3" width="19.85546875" style="869" customWidth="1"/>
    <col min="4" max="4" width="21" style="869" customWidth="1"/>
    <col min="5" max="5" width="14.7109375" style="869" customWidth="1"/>
    <col min="6" max="6" width="13.42578125" style="869" customWidth="1"/>
    <col min="7" max="10" width="9.140625" style="869"/>
    <col min="11" max="11" width="17.85546875" style="869" customWidth="1"/>
    <col min="12" max="16384" width="9.140625" style="869"/>
  </cols>
  <sheetData>
    <row r="1" spans="2:36" ht="15" customHeight="1">
      <c r="B1" s="3"/>
      <c r="C1" s="3"/>
      <c r="D1" s="3"/>
      <c r="E1" s="3"/>
      <c r="F1" s="3"/>
      <c r="G1" s="870"/>
      <c r="L1" s="871"/>
      <c r="M1" s="871"/>
      <c r="N1" s="871"/>
      <c r="O1" s="871"/>
      <c r="P1" s="871"/>
      <c r="Q1" s="871"/>
      <c r="R1" s="871"/>
      <c r="S1" s="871"/>
      <c r="T1" s="871"/>
    </row>
    <row r="2" spans="2:36">
      <c r="B2" s="1020"/>
      <c r="C2" s="1020"/>
      <c r="D2" s="1020"/>
      <c r="E2" s="1021"/>
      <c r="F2" s="1021"/>
      <c r="G2" s="870"/>
      <c r="L2" s="871"/>
      <c r="M2" s="871"/>
      <c r="N2" s="871"/>
      <c r="O2" s="871"/>
      <c r="P2" s="871"/>
      <c r="Q2" s="871"/>
      <c r="R2" s="871"/>
      <c r="S2" s="871"/>
      <c r="T2" s="871"/>
      <c r="AI2" s="872"/>
      <c r="AJ2" s="872"/>
    </row>
    <row r="3" spans="2:36" ht="19.5" customHeight="1">
      <c r="B3" s="1020"/>
      <c r="C3" s="1020"/>
      <c r="D3" s="1022" t="s">
        <v>427</v>
      </c>
      <c r="E3" s="1021"/>
      <c r="F3" s="1021"/>
      <c r="G3" s="873"/>
      <c r="H3" s="871"/>
      <c r="I3" s="871"/>
      <c r="J3" s="871"/>
      <c r="K3" s="871"/>
      <c r="L3" s="871"/>
      <c r="M3" s="871"/>
      <c r="N3" s="871"/>
      <c r="O3" s="871"/>
      <c r="P3" s="871"/>
      <c r="Q3" s="871"/>
      <c r="R3" s="871"/>
      <c r="S3" s="871"/>
      <c r="T3" s="871"/>
      <c r="AI3" s="872"/>
      <c r="AJ3" s="872"/>
    </row>
    <row r="4" spans="2:36" ht="15.75">
      <c r="B4" s="1020"/>
      <c r="C4" s="1020"/>
      <c r="D4" s="1022" t="s">
        <v>494</v>
      </c>
      <c r="E4" s="1021"/>
      <c r="F4" s="1021"/>
      <c r="G4" s="873"/>
      <c r="H4" s="874"/>
      <c r="I4" s="871"/>
      <c r="J4" s="871"/>
      <c r="K4" s="871"/>
      <c r="L4" s="871"/>
      <c r="M4" s="871"/>
      <c r="N4" s="871"/>
      <c r="O4" s="871"/>
      <c r="P4" s="871"/>
      <c r="Q4" s="871"/>
      <c r="R4" s="871"/>
      <c r="S4" s="871"/>
      <c r="T4" s="871"/>
    </row>
    <row r="5" spans="2:36" ht="17.25">
      <c r="B5" s="1020"/>
      <c r="C5" s="1020"/>
      <c r="D5" s="1023" t="s">
        <v>479</v>
      </c>
      <c r="E5" s="1020"/>
      <c r="F5" s="1021"/>
      <c r="G5" s="873"/>
      <c r="H5" s="874"/>
      <c r="I5" s="871"/>
      <c r="J5" s="871"/>
      <c r="K5" s="871"/>
      <c r="L5" s="871"/>
      <c r="M5" s="871"/>
      <c r="N5" s="871"/>
      <c r="O5" s="871"/>
      <c r="P5" s="871"/>
      <c r="Q5" s="871"/>
      <c r="R5" s="871"/>
      <c r="S5" s="871"/>
      <c r="T5" s="871"/>
    </row>
    <row r="6" spans="2:36" ht="18" customHeight="1">
      <c r="B6" s="1021"/>
      <c r="C6" s="1021"/>
      <c r="D6" s="1021"/>
      <c r="E6" s="1021"/>
      <c r="F6" s="1021"/>
      <c r="G6" s="873"/>
      <c r="H6" s="874"/>
      <c r="I6" s="871"/>
      <c r="J6" s="871"/>
      <c r="K6" s="871"/>
      <c r="L6" s="871"/>
      <c r="M6" s="871"/>
      <c r="N6" s="871"/>
      <c r="O6" s="871"/>
      <c r="P6" s="871"/>
      <c r="Q6" s="871"/>
      <c r="R6" s="871"/>
      <c r="S6" s="871"/>
      <c r="T6" s="871"/>
    </row>
    <row r="7" spans="2:36" ht="16.5" customHeight="1">
      <c r="B7" s="1025" t="s">
        <v>0</v>
      </c>
      <c r="C7" s="897"/>
      <c r="D7" s="897"/>
      <c r="E7" s="871"/>
      <c r="F7" s="871"/>
      <c r="G7" s="873"/>
      <c r="H7" s="871"/>
      <c r="I7" s="871"/>
      <c r="J7" s="871"/>
      <c r="K7" s="871"/>
      <c r="L7" s="871"/>
      <c r="M7" s="871"/>
      <c r="N7" s="871"/>
      <c r="O7" s="871"/>
      <c r="P7" s="871"/>
      <c r="Q7" s="871"/>
      <c r="R7" s="871"/>
      <c r="S7" s="871"/>
      <c r="T7" s="871"/>
    </row>
    <row r="8" spans="2:36" ht="23.25" customHeight="1">
      <c r="B8" s="1024"/>
      <c r="C8" s="897"/>
      <c r="D8" s="897"/>
      <c r="E8" s="871"/>
      <c r="F8" s="871"/>
      <c r="G8" s="873"/>
      <c r="H8" s="871"/>
      <c r="I8" s="871"/>
      <c r="J8" s="871"/>
      <c r="K8" s="871"/>
      <c r="L8" s="871"/>
      <c r="M8" s="871"/>
      <c r="N8" s="871"/>
      <c r="O8" s="871"/>
      <c r="P8" s="871"/>
      <c r="Q8" s="871"/>
      <c r="R8" s="871"/>
      <c r="S8" s="871"/>
      <c r="T8" s="871"/>
    </row>
    <row r="9" spans="2:36" s="870" customFormat="1" ht="33" customHeight="1">
      <c r="B9" s="875" t="s">
        <v>48</v>
      </c>
      <c r="C9" s="876"/>
      <c r="D9" s="876"/>
      <c r="E9" s="876"/>
      <c r="F9" s="873"/>
      <c r="G9" s="873"/>
      <c r="H9" s="873"/>
      <c r="I9" s="873"/>
      <c r="J9" s="873"/>
      <c r="K9" s="873"/>
      <c r="L9" s="873"/>
      <c r="M9" s="873"/>
      <c r="N9" s="873"/>
      <c r="O9" s="873"/>
      <c r="P9" s="873"/>
      <c r="Q9" s="873"/>
      <c r="R9" s="873"/>
      <c r="S9" s="873"/>
      <c r="T9" s="873"/>
    </row>
    <row r="10" spans="2:36" s="870" customFormat="1" ht="23.25" customHeight="1">
      <c r="B10" s="877"/>
      <c r="C10" s="873"/>
      <c r="D10" s="873"/>
      <c r="E10" s="873"/>
      <c r="F10" s="873"/>
      <c r="G10" s="873"/>
      <c r="H10" s="873"/>
      <c r="I10" s="873"/>
      <c r="J10" s="873"/>
      <c r="K10" s="873"/>
      <c r="L10" s="873"/>
      <c r="M10" s="873"/>
      <c r="N10" s="873"/>
      <c r="O10" s="873"/>
      <c r="P10" s="873"/>
      <c r="Q10" s="873"/>
      <c r="R10" s="873"/>
      <c r="S10" s="873"/>
      <c r="T10" s="873"/>
    </row>
    <row r="11" spans="2:36">
      <c r="B11" s="871"/>
      <c r="C11" s="871"/>
      <c r="D11" s="871"/>
      <c r="E11" s="871"/>
      <c r="F11" s="871"/>
      <c r="G11" s="873"/>
      <c r="H11" s="871"/>
      <c r="I11" s="871"/>
      <c r="J11" s="871"/>
      <c r="K11" s="871"/>
      <c r="L11" s="871"/>
      <c r="M11" s="871"/>
      <c r="N11" s="871"/>
      <c r="O11" s="871"/>
      <c r="P11" s="871"/>
      <c r="Q11" s="871"/>
      <c r="R11" s="871"/>
      <c r="S11" s="871"/>
      <c r="T11" s="871"/>
    </row>
    <row r="12" spans="2:36" ht="23.25">
      <c r="B12" s="878" t="s">
        <v>529</v>
      </c>
      <c r="C12" s="879"/>
      <c r="D12" s="880"/>
      <c r="E12" s="881" t="s">
        <v>530</v>
      </c>
      <c r="F12" s="882"/>
      <c r="G12" s="883"/>
      <c r="Q12" s="871"/>
      <c r="R12" s="871"/>
      <c r="S12" s="871"/>
      <c r="T12" s="871"/>
    </row>
    <row r="13" spans="2:36">
      <c r="B13" s="871"/>
      <c r="C13" s="871"/>
      <c r="D13" s="871"/>
      <c r="E13" s="871"/>
      <c r="F13" s="871"/>
      <c r="G13" s="873"/>
      <c r="H13" s="871"/>
      <c r="I13" s="871"/>
      <c r="J13" s="871"/>
      <c r="K13" s="871"/>
      <c r="L13" s="871"/>
      <c r="M13" s="871"/>
      <c r="N13" s="871"/>
      <c r="O13" s="871"/>
      <c r="P13" s="871"/>
      <c r="Q13" s="871"/>
      <c r="R13" s="871"/>
      <c r="S13" s="871"/>
      <c r="T13" s="871"/>
    </row>
    <row r="14" spans="2:36">
      <c r="B14" s="871"/>
      <c r="C14" s="871"/>
      <c r="D14" s="871"/>
      <c r="E14" s="871"/>
      <c r="F14" s="871"/>
      <c r="G14" s="873"/>
      <c r="H14" s="871"/>
      <c r="I14" s="871"/>
      <c r="J14" s="871"/>
      <c r="K14" s="871"/>
      <c r="L14" s="871"/>
      <c r="M14" s="871"/>
      <c r="N14" s="871"/>
      <c r="O14" s="871"/>
      <c r="P14" s="871"/>
      <c r="Q14" s="871"/>
      <c r="R14" s="871"/>
      <c r="S14" s="871"/>
      <c r="T14" s="871"/>
    </row>
    <row r="15" spans="2:36" ht="18.75">
      <c r="B15" s="1026" t="s">
        <v>480</v>
      </c>
      <c r="C15" s="1027"/>
      <c r="D15" s="1029" t="s">
        <v>531</v>
      </c>
      <c r="E15" s="1030"/>
      <c r="F15" s="1027"/>
      <c r="G15" s="1028"/>
      <c r="H15" s="871"/>
      <c r="I15" s="871"/>
      <c r="J15" s="871"/>
      <c r="K15" s="871"/>
      <c r="L15" s="871"/>
      <c r="M15" s="871"/>
      <c r="N15" s="871"/>
      <c r="O15" s="871"/>
      <c r="P15" s="871"/>
      <c r="Q15" s="871"/>
      <c r="R15" s="871"/>
      <c r="S15" s="871"/>
      <c r="T15" s="871"/>
    </row>
    <row r="16" spans="2:36" ht="15">
      <c r="B16" s="884"/>
      <c r="C16" s="884"/>
      <c r="D16" s="884"/>
      <c r="E16" s="884"/>
      <c r="F16" s="884"/>
      <c r="G16" s="873"/>
      <c r="H16" s="871"/>
      <c r="I16" s="871"/>
      <c r="J16" s="871"/>
      <c r="K16" s="871"/>
      <c r="L16" s="871"/>
      <c r="M16" s="871"/>
      <c r="N16" s="871"/>
      <c r="O16" s="871"/>
      <c r="P16" s="871"/>
      <c r="Q16" s="871"/>
      <c r="R16" s="871"/>
      <c r="S16" s="871"/>
      <c r="T16" s="871"/>
    </row>
    <row r="17" spans="2:20" ht="15">
      <c r="B17" s="871" t="s">
        <v>495</v>
      </c>
      <c r="C17" s="871"/>
      <c r="D17" s="871"/>
      <c r="E17" s="871"/>
      <c r="F17" s="884"/>
      <c r="G17" s="871"/>
      <c r="H17" s="871"/>
      <c r="I17" s="871"/>
      <c r="J17" s="871"/>
      <c r="K17" s="871"/>
      <c r="L17" s="871"/>
      <c r="M17" s="871"/>
      <c r="N17" s="871"/>
      <c r="O17" s="871"/>
      <c r="P17" s="871"/>
      <c r="Q17" s="871"/>
      <c r="R17" s="871"/>
      <c r="S17" s="871"/>
      <c r="T17" s="871"/>
    </row>
    <row r="18" spans="2:20" ht="15">
      <c r="B18" s="871" t="s">
        <v>1</v>
      </c>
      <c r="C18" s="871"/>
      <c r="D18" s="871"/>
      <c r="E18" s="871"/>
      <c r="F18" s="884"/>
      <c r="G18" s="871"/>
      <c r="H18" s="871"/>
      <c r="I18" s="871"/>
      <c r="J18" s="871"/>
      <c r="K18" s="871"/>
      <c r="L18" s="871"/>
      <c r="M18" s="871"/>
      <c r="N18" s="871"/>
      <c r="O18" s="871"/>
      <c r="P18" s="871"/>
      <c r="Q18" s="871"/>
      <c r="R18" s="871"/>
      <c r="S18" s="871"/>
      <c r="T18" s="871"/>
    </row>
    <row r="19" spans="2:20" ht="15">
      <c r="B19" s="886" t="s">
        <v>492</v>
      </c>
      <c r="C19" s="886"/>
      <c r="D19" s="886"/>
      <c r="E19" s="886"/>
      <c r="F19" s="885"/>
      <c r="G19" s="886"/>
      <c r="H19" s="886"/>
      <c r="I19" s="886"/>
      <c r="J19" s="886"/>
      <c r="K19" s="871"/>
      <c r="L19" s="871"/>
      <c r="M19" s="871"/>
      <c r="N19" s="871"/>
      <c r="O19" s="871"/>
      <c r="P19" s="871"/>
      <c r="Q19" s="871"/>
      <c r="R19" s="871"/>
      <c r="S19" s="871"/>
      <c r="T19" s="871"/>
    </row>
    <row r="20" spans="2:20" ht="15">
      <c r="B20" s="886" t="s">
        <v>493</v>
      </c>
      <c r="C20" s="886"/>
      <c r="D20" s="886"/>
      <c r="E20" s="886"/>
      <c r="F20" s="884"/>
      <c r="G20" s="871"/>
      <c r="H20" s="871"/>
      <c r="I20" s="871"/>
      <c r="J20" s="871"/>
      <c r="K20" s="871"/>
      <c r="L20" s="871"/>
      <c r="M20" s="871"/>
      <c r="N20" s="871"/>
      <c r="O20" s="871"/>
      <c r="P20" s="871"/>
      <c r="Q20" s="871"/>
      <c r="R20" s="871"/>
      <c r="S20" s="871"/>
      <c r="T20" s="871"/>
    </row>
    <row r="21" spans="2:20" ht="15">
      <c r="B21" s="871" t="s">
        <v>2</v>
      </c>
      <c r="C21" s="871"/>
      <c r="D21" s="871"/>
      <c r="E21" s="871"/>
      <c r="F21" s="884"/>
      <c r="G21" s="871"/>
      <c r="H21" s="871"/>
      <c r="I21" s="871"/>
      <c r="J21" s="871"/>
      <c r="K21" s="871"/>
      <c r="L21" s="871"/>
      <c r="M21" s="871"/>
      <c r="N21" s="871"/>
      <c r="O21" s="871"/>
      <c r="P21" s="871"/>
      <c r="Q21" s="871"/>
      <c r="R21" s="871"/>
      <c r="S21" s="871"/>
      <c r="T21" s="871"/>
    </row>
    <row r="22" spans="2:20" ht="15">
      <c r="B22" s="871" t="s">
        <v>3</v>
      </c>
      <c r="C22" s="871"/>
      <c r="D22" s="871"/>
      <c r="E22" s="871"/>
      <c r="F22" s="884"/>
      <c r="G22" s="871"/>
      <c r="H22" s="871"/>
      <c r="I22" s="871"/>
      <c r="J22" s="871"/>
      <c r="K22" s="871"/>
      <c r="L22" s="871"/>
      <c r="M22" s="871"/>
      <c r="N22" s="871"/>
      <c r="O22" s="871"/>
      <c r="P22" s="871"/>
      <c r="Q22" s="871"/>
      <c r="R22" s="871"/>
      <c r="S22" s="871"/>
      <c r="T22" s="871"/>
    </row>
    <row r="23" spans="2:20" ht="15">
      <c r="B23" s="884"/>
      <c r="C23" s="884"/>
      <c r="D23" s="884"/>
      <c r="E23" s="884"/>
      <c r="F23" s="884"/>
      <c r="G23" s="871"/>
      <c r="H23" s="871"/>
      <c r="I23" s="871"/>
      <c r="J23" s="871"/>
      <c r="K23" s="871"/>
      <c r="L23" s="871"/>
      <c r="M23" s="871"/>
      <c r="N23" s="871"/>
      <c r="O23" s="871"/>
      <c r="P23" s="871"/>
      <c r="Q23" s="871"/>
      <c r="R23" s="871"/>
      <c r="S23" s="871"/>
      <c r="T23" s="871"/>
    </row>
    <row r="24" spans="2:20" ht="15">
      <c r="B24" s="884"/>
      <c r="C24" s="887"/>
      <c r="D24" s="884"/>
      <c r="E24" s="884"/>
      <c r="F24" s="884"/>
      <c r="G24" s="871"/>
      <c r="H24" s="871"/>
      <c r="I24" s="871"/>
      <c r="J24" s="871"/>
      <c r="K24" s="871"/>
      <c r="L24" s="871"/>
      <c r="M24" s="871"/>
      <c r="N24" s="871"/>
      <c r="O24" s="871"/>
      <c r="P24" s="871"/>
      <c r="Q24" s="871"/>
      <c r="R24" s="871"/>
      <c r="S24" s="871"/>
      <c r="T24" s="871"/>
    </row>
    <row r="25" spans="2:20" ht="15">
      <c r="B25" s="884"/>
      <c r="C25" s="887"/>
      <c r="D25" s="884"/>
      <c r="E25" s="884"/>
      <c r="F25" s="884"/>
      <c r="G25" s="871"/>
      <c r="H25" s="871"/>
      <c r="I25" s="871"/>
      <c r="J25" s="871"/>
      <c r="K25" s="871"/>
      <c r="L25" s="871"/>
      <c r="M25" s="871"/>
      <c r="N25" s="871"/>
      <c r="O25" s="871"/>
      <c r="P25" s="871"/>
      <c r="Q25" s="871"/>
      <c r="R25" s="871"/>
      <c r="S25" s="871"/>
      <c r="T25" s="871"/>
    </row>
    <row r="26" spans="2:20" ht="15">
      <c r="B26" s="885" t="s">
        <v>481</v>
      </c>
      <c r="C26" s="884"/>
      <c r="D26" s="884"/>
      <c r="E26" s="884"/>
      <c r="F26" s="884"/>
      <c r="G26" s="871"/>
      <c r="H26" s="871"/>
      <c r="I26" s="871"/>
      <c r="J26" s="871"/>
      <c r="K26" s="871"/>
      <c r="L26" s="871"/>
      <c r="M26" s="871"/>
      <c r="N26" s="871"/>
      <c r="O26" s="871"/>
      <c r="P26" s="871"/>
      <c r="Q26" s="871"/>
      <c r="R26" s="871"/>
      <c r="S26" s="871"/>
      <c r="T26" s="871"/>
    </row>
    <row r="27" spans="2:20" ht="15">
      <c r="B27" s="885" t="s">
        <v>486</v>
      </c>
      <c r="C27" s="885"/>
      <c r="D27" s="885"/>
      <c r="E27" s="885"/>
      <c r="F27" s="885"/>
      <c r="G27" s="886"/>
      <c r="H27" s="886"/>
      <c r="I27" s="886"/>
      <c r="J27" s="886"/>
      <c r="K27" s="871"/>
      <c r="L27" s="871"/>
      <c r="M27" s="871"/>
      <c r="N27" s="871"/>
      <c r="O27" s="871"/>
      <c r="P27" s="871"/>
      <c r="Q27" s="871"/>
      <c r="R27" s="871"/>
      <c r="S27" s="871"/>
      <c r="T27" s="871"/>
    </row>
    <row r="28" spans="2:20" ht="15">
      <c r="B28" s="884" t="s">
        <v>482</v>
      </c>
      <c r="C28" s="895" t="s">
        <v>512</v>
      </c>
      <c r="D28" s="884"/>
      <c r="E28" s="884"/>
      <c r="F28" s="884"/>
      <c r="G28" s="871"/>
      <c r="H28" s="871"/>
      <c r="I28" s="871"/>
      <c r="J28" s="871"/>
      <c r="K28" s="871"/>
      <c r="L28" s="871"/>
      <c r="M28" s="871"/>
      <c r="N28" s="871"/>
      <c r="O28" s="871"/>
      <c r="P28" s="871"/>
      <c r="Q28" s="871"/>
      <c r="R28" s="871"/>
      <c r="S28" s="871"/>
      <c r="T28" s="871"/>
    </row>
    <row r="29" spans="2:20" ht="15">
      <c r="B29" s="884" t="s">
        <v>496</v>
      </c>
      <c r="C29" s="884"/>
      <c r="D29" s="884"/>
      <c r="E29" s="884"/>
      <c r="F29" s="884"/>
      <c r="G29" s="871"/>
      <c r="H29" s="871"/>
      <c r="I29" s="871"/>
      <c r="J29" s="871"/>
      <c r="K29" s="871"/>
      <c r="L29" s="871"/>
      <c r="M29" s="871"/>
      <c r="N29" s="871"/>
      <c r="O29" s="871"/>
      <c r="P29" s="871"/>
      <c r="Q29" s="871"/>
      <c r="R29" s="871"/>
      <c r="S29" s="871"/>
      <c r="T29" s="871"/>
    </row>
    <row r="30" spans="2:20" ht="15">
      <c r="B30" s="884"/>
      <c r="C30" s="884"/>
      <c r="D30" s="884"/>
      <c r="E30" s="884"/>
      <c r="F30" s="884"/>
      <c r="G30" s="871"/>
      <c r="H30" s="871"/>
      <c r="I30" s="871"/>
      <c r="J30" s="871"/>
      <c r="K30" s="871"/>
      <c r="L30" s="871"/>
      <c r="M30" s="871"/>
      <c r="N30" s="871"/>
      <c r="O30" s="871"/>
      <c r="P30" s="871"/>
      <c r="Q30" s="871"/>
      <c r="R30" s="871"/>
      <c r="S30" s="871"/>
      <c r="T30" s="871"/>
    </row>
    <row r="31" spans="2:20" ht="15">
      <c r="B31" s="888" t="s">
        <v>483</v>
      </c>
      <c r="C31" s="889"/>
      <c r="D31" s="889"/>
      <c r="E31" s="889"/>
      <c r="F31" s="889"/>
      <c r="G31" s="890"/>
      <c r="H31" s="890"/>
      <c r="I31" s="890"/>
      <c r="J31" s="890"/>
      <c r="K31" s="890"/>
      <c r="L31" s="890"/>
      <c r="M31" s="890"/>
      <c r="N31" s="890"/>
      <c r="O31" s="890"/>
      <c r="P31" s="890"/>
      <c r="Q31" s="871"/>
      <c r="R31" s="871"/>
      <c r="S31" s="871"/>
      <c r="T31" s="871"/>
    </row>
    <row r="32" spans="2:20" ht="15">
      <c r="B32" s="891" t="s">
        <v>484</v>
      </c>
      <c r="C32" s="889"/>
      <c r="D32" s="889"/>
      <c r="E32" s="889"/>
      <c r="F32" s="889"/>
      <c r="G32" s="890"/>
      <c r="H32" s="890"/>
      <c r="I32" s="890"/>
      <c r="J32" s="890"/>
      <c r="K32" s="890"/>
      <c r="L32" s="890"/>
      <c r="M32" s="890"/>
      <c r="N32" s="890"/>
      <c r="O32" s="890"/>
      <c r="P32" s="890"/>
      <c r="Q32" s="871"/>
      <c r="R32" s="871"/>
      <c r="S32" s="871"/>
      <c r="T32" s="871"/>
    </row>
    <row r="33" spans="2:20" ht="15.75">
      <c r="B33" s="891" t="s">
        <v>485</v>
      </c>
      <c r="C33" s="884"/>
      <c r="D33" s="884"/>
      <c r="E33" s="884"/>
      <c r="F33" s="884"/>
      <c r="G33" s="871"/>
      <c r="H33" s="871"/>
      <c r="I33" s="871"/>
      <c r="J33" s="871"/>
      <c r="K33" s="871"/>
      <c r="L33" s="871"/>
      <c r="M33" s="871"/>
      <c r="N33" s="892"/>
      <c r="O33" s="871"/>
      <c r="P33" s="871"/>
      <c r="Q33" s="871"/>
      <c r="R33" s="871"/>
      <c r="S33" s="871"/>
      <c r="T33" s="871"/>
    </row>
    <row r="34" spans="2:20" ht="15.75">
      <c r="B34" s="884"/>
      <c r="C34" s="884"/>
      <c r="D34" s="884"/>
      <c r="E34" s="884"/>
      <c r="F34" s="884"/>
      <c r="G34" s="871"/>
      <c r="H34" s="871"/>
      <c r="I34" s="871"/>
      <c r="J34" s="871"/>
      <c r="K34" s="871"/>
      <c r="L34" s="871"/>
      <c r="M34" s="871"/>
      <c r="N34" s="892"/>
      <c r="O34" s="871"/>
      <c r="P34" s="871"/>
      <c r="Q34" s="871"/>
      <c r="R34" s="871"/>
      <c r="S34" s="871"/>
      <c r="T34" s="871"/>
    </row>
    <row r="35" spans="2:20" ht="15.75">
      <c r="B35" s="871"/>
      <c r="C35" s="871"/>
      <c r="D35" s="871"/>
      <c r="E35" s="871"/>
      <c r="F35" s="871"/>
      <c r="G35" s="871"/>
      <c r="H35" s="871"/>
      <c r="I35" s="871"/>
      <c r="J35" s="871"/>
      <c r="K35" s="871"/>
      <c r="L35" s="871"/>
      <c r="M35" s="871"/>
      <c r="N35" s="892"/>
      <c r="O35" s="871"/>
      <c r="P35" s="871"/>
      <c r="Q35" s="871"/>
      <c r="R35" s="871"/>
      <c r="S35" s="871"/>
      <c r="T35" s="871"/>
    </row>
    <row r="36" spans="2:20" ht="15.75">
      <c r="B36" s="871"/>
      <c r="C36" s="871"/>
      <c r="D36" s="871"/>
      <c r="E36" s="871"/>
      <c r="F36" s="871"/>
      <c r="G36" s="871"/>
      <c r="H36" s="871"/>
      <c r="I36" s="871"/>
      <c r="J36" s="871"/>
      <c r="K36" s="871"/>
      <c r="L36" s="871"/>
      <c r="M36" s="871"/>
      <c r="N36" s="892"/>
      <c r="O36" s="871"/>
      <c r="P36" s="871"/>
      <c r="Q36" s="871"/>
      <c r="R36" s="871"/>
      <c r="S36" s="871"/>
      <c r="T36" s="871"/>
    </row>
    <row r="37" spans="2:20" ht="15.75">
      <c r="B37" s="893"/>
      <c r="C37" s="893"/>
      <c r="D37" s="893"/>
      <c r="E37" s="893"/>
      <c r="F37" s="893"/>
      <c r="G37" s="893"/>
      <c r="H37" s="893"/>
      <c r="I37" s="893"/>
      <c r="J37" s="893"/>
      <c r="K37" s="893"/>
      <c r="N37" s="894"/>
    </row>
    <row r="38" spans="2:20" ht="15.75">
      <c r="B38" s="893"/>
      <c r="C38" s="893"/>
      <c r="D38" s="893"/>
      <c r="E38" s="893"/>
      <c r="F38" s="893"/>
      <c r="G38" s="893"/>
      <c r="H38" s="893"/>
      <c r="I38" s="893"/>
      <c r="J38" s="893"/>
      <c r="K38" s="893"/>
      <c r="N38" s="894"/>
    </row>
    <row r="39" spans="2:20">
      <c r="B39" s="893"/>
      <c r="C39" s="893"/>
      <c r="D39" s="893"/>
      <c r="E39" s="893"/>
      <c r="F39" s="893"/>
      <c r="G39" s="893"/>
      <c r="H39" s="893"/>
      <c r="I39" s="893"/>
      <c r="J39" s="893"/>
      <c r="K39" s="893"/>
    </row>
    <row r="40" spans="2:20">
      <c r="B40" s="893"/>
      <c r="C40" s="893"/>
      <c r="D40" s="893"/>
      <c r="E40" s="893"/>
      <c r="F40" s="893"/>
      <c r="G40" s="893"/>
      <c r="H40" s="893"/>
      <c r="I40" s="893"/>
      <c r="J40" s="893"/>
      <c r="K40" s="893"/>
    </row>
    <row r="41" spans="2:20">
      <c r="B41" s="893"/>
      <c r="C41" s="893"/>
      <c r="D41" s="893"/>
      <c r="E41" s="893"/>
      <c r="F41" s="893"/>
      <c r="G41" s="893"/>
      <c r="H41" s="893"/>
      <c r="I41" s="893"/>
      <c r="J41" s="893"/>
      <c r="K41" s="893"/>
    </row>
    <row r="42" spans="2:20">
      <c r="B42" s="893"/>
      <c r="C42" s="893"/>
      <c r="D42" s="893"/>
      <c r="E42" s="893"/>
      <c r="F42" s="893"/>
      <c r="G42" s="893"/>
      <c r="H42" s="893"/>
      <c r="I42" s="893"/>
      <c r="J42" s="893"/>
      <c r="K42" s="893"/>
    </row>
    <row r="43" spans="2:20">
      <c r="B43" s="893"/>
      <c r="C43" s="893"/>
      <c r="D43" s="893"/>
      <c r="E43" s="893"/>
      <c r="F43" s="893"/>
      <c r="G43" s="893"/>
      <c r="H43" s="893"/>
      <c r="I43" s="893"/>
      <c r="J43" s="893"/>
      <c r="K43" s="893"/>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485" t="s">
        <v>433</v>
      </c>
      <c r="B1" s="1485"/>
      <c r="C1" s="1485"/>
      <c r="D1" s="1485"/>
      <c r="E1" s="1485"/>
      <c r="F1" s="1485"/>
      <c r="G1" s="471"/>
      <c r="H1" s="471"/>
    </row>
    <row r="2" spans="1:8" ht="18.75" customHeight="1" thickBot="1">
      <c r="A2" s="913"/>
      <c r="B2" s="912"/>
      <c r="C2" s="912"/>
      <c r="D2" s="912"/>
      <c r="E2" s="912"/>
      <c r="F2" s="912"/>
    </row>
    <row r="3" spans="1:8" ht="27" customHeight="1">
      <c r="A3" s="1481" t="s">
        <v>53</v>
      </c>
      <c r="B3" s="1481" t="s">
        <v>90</v>
      </c>
      <c r="C3" s="1486" t="s">
        <v>59</v>
      </c>
      <c r="D3" s="1487"/>
      <c r="E3" s="1488"/>
      <c r="F3" s="1483" t="s">
        <v>91</v>
      </c>
      <c r="G3" s="1484"/>
      <c r="H3" s="3"/>
    </row>
    <row r="4" spans="1:8" ht="32.25" customHeight="1" thickBot="1">
      <c r="A4" s="1482"/>
      <c r="B4" s="1482"/>
      <c r="C4" s="1044">
        <v>45207</v>
      </c>
      <c r="D4" s="1045">
        <v>45200</v>
      </c>
      <c r="E4" s="1046">
        <v>44843</v>
      </c>
      <c r="F4" s="1047" t="s">
        <v>277</v>
      </c>
      <c r="G4" s="1048" t="s">
        <v>92</v>
      </c>
      <c r="H4" s="3"/>
    </row>
    <row r="5" spans="1:8" ht="29.25" customHeight="1">
      <c r="A5" s="1411" t="s">
        <v>96</v>
      </c>
      <c r="B5" s="1412" t="s">
        <v>261</v>
      </c>
      <c r="C5" s="1049" t="s">
        <v>200</v>
      </c>
      <c r="D5" s="1050">
        <v>827.04</v>
      </c>
      <c r="E5" s="1051" t="s">
        <v>200</v>
      </c>
      <c r="F5" s="1052" t="s">
        <v>73</v>
      </c>
      <c r="G5" s="1053" t="s">
        <v>73</v>
      </c>
      <c r="H5" s="3"/>
    </row>
    <row r="6" spans="1:8" ht="28.5" customHeight="1" thickBot="1">
      <c r="A6" s="1413" t="s">
        <v>97</v>
      </c>
      <c r="B6" s="1414" t="s">
        <v>261</v>
      </c>
      <c r="C6" s="1054" t="s">
        <v>200</v>
      </c>
      <c r="D6" s="1055">
        <v>1235.81</v>
      </c>
      <c r="E6" s="1056" t="s">
        <v>200</v>
      </c>
      <c r="F6" s="1057" t="s">
        <v>73</v>
      </c>
      <c r="G6" s="1058" t="s">
        <v>73</v>
      </c>
      <c r="H6" s="3"/>
    </row>
    <row r="7" spans="1:8" ht="32.25" customHeight="1" thickBot="1">
      <c r="A7" s="1415" t="s">
        <v>93</v>
      </c>
      <c r="B7" s="1416" t="s">
        <v>94</v>
      </c>
      <c r="C7" s="1054" t="s">
        <v>200</v>
      </c>
      <c r="D7" s="1059" t="s">
        <v>200</v>
      </c>
      <c r="E7" s="1060" t="s">
        <v>200</v>
      </c>
      <c r="F7" s="1057" t="s">
        <v>73</v>
      </c>
      <c r="G7" s="1058" t="s">
        <v>73</v>
      </c>
      <c r="H7" s="3"/>
    </row>
    <row r="8" spans="1:8" s="3" customFormat="1" ht="15.75">
      <c r="A8" s="601"/>
      <c r="B8" s="602"/>
      <c r="D8" s="580"/>
      <c r="E8" s="581"/>
      <c r="F8" s="582"/>
      <c r="G8" s="582"/>
    </row>
    <row r="9" spans="1:8" ht="19.5" customHeight="1">
      <c r="A9" s="1016" t="s">
        <v>38</v>
      </c>
      <c r="B9" s="897"/>
      <c r="C9" s="3"/>
      <c r="E9" s="3"/>
      <c r="F9" s="3"/>
      <c r="G9" s="3"/>
      <c r="H9" s="3"/>
    </row>
    <row r="10" spans="1:8">
      <c r="A10" s="1017" t="s">
        <v>491</v>
      </c>
      <c r="B10" s="897"/>
      <c r="C10" s="3"/>
      <c r="E10" s="3"/>
      <c r="F10" s="3"/>
      <c r="G10" s="3"/>
      <c r="H10" s="3"/>
    </row>
    <row r="11" spans="1:8" ht="15">
      <c r="A11" s="1018"/>
      <c r="B11" s="89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897" customWidth="1"/>
    <col min="2" max="2" width="38.85546875" style="897" bestFit="1" customWidth="1"/>
    <col min="3" max="3" width="16" style="897" bestFit="1" customWidth="1"/>
    <col min="4" max="4" width="15.7109375" style="897" customWidth="1"/>
    <col min="5" max="5" width="11.42578125" style="897" customWidth="1"/>
    <col min="6" max="6" width="26.7109375" style="897" customWidth="1"/>
    <col min="7" max="8" width="10.28515625" style="897" bestFit="1" customWidth="1"/>
    <col min="9" max="9" width="11.28515625" style="897" bestFit="1" customWidth="1"/>
    <col min="10" max="16384" width="9.140625" style="897"/>
  </cols>
  <sheetData>
    <row r="1" spans="1:14" ht="27.75" customHeight="1">
      <c r="A1" s="904" t="s">
        <v>537</v>
      </c>
      <c r="B1" s="905"/>
      <c r="C1" s="905"/>
      <c r="D1" s="905"/>
      <c r="E1" s="905"/>
      <c r="F1" s="906"/>
      <c r="G1" s="906"/>
      <c r="H1" s="906"/>
      <c r="I1" s="906"/>
      <c r="J1" s="906"/>
      <c r="K1" s="906"/>
      <c r="L1" s="906"/>
      <c r="M1" s="906"/>
      <c r="N1" s="906"/>
    </row>
    <row r="2" spans="1:14" ht="21">
      <c r="A2" s="907" t="s">
        <v>428</v>
      </c>
      <c r="B2" s="905"/>
      <c r="C2" s="905"/>
      <c r="D2" s="905"/>
      <c r="E2" s="905"/>
      <c r="F2" s="906"/>
      <c r="G2" s="906"/>
      <c r="H2" s="906"/>
      <c r="I2" s="906"/>
      <c r="J2" s="906"/>
      <c r="K2" s="906"/>
      <c r="L2" s="906"/>
      <c r="M2" s="906"/>
      <c r="N2" s="906"/>
    </row>
    <row r="3" spans="1:14" ht="25.5" customHeight="1">
      <c r="A3" s="1011"/>
      <c r="B3" s="908"/>
      <c r="C3" s="909"/>
      <c r="D3" s="909"/>
      <c r="E3" s="909"/>
      <c r="F3" s="909"/>
      <c r="G3" s="909"/>
      <c r="H3" s="909"/>
    </row>
    <row r="4" spans="1:14" ht="34.5" customHeight="1" thickBot="1">
      <c r="A4" s="900"/>
      <c r="B4" s="913"/>
    </row>
    <row r="5" spans="1:14" ht="24.95" customHeight="1">
      <c r="B5" s="1489" t="s">
        <v>95</v>
      </c>
      <c r="C5" s="1491" t="s">
        <v>429</v>
      </c>
      <c r="D5" s="1492"/>
      <c r="E5" s="1493" t="s">
        <v>430</v>
      </c>
      <c r="F5" s="910"/>
    </row>
    <row r="6" spans="1:14" ht="24.95" customHeight="1" thickBot="1">
      <c r="B6" s="1490"/>
      <c r="C6" s="1417">
        <v>45207</v>
      </c>
      <c r="D6" s="1418">
        <v>45200</v>
      </c>
      <c r="E6" s="1494"/>
    </row>
    <row r="7" spans="1:14" ht="24.95" customHeight="1" thickBot="1">
      <c r="B7" s="1495" t="s">
        <v>446</v>
      </c>
      <c r="C7" s="1496"/>
      <c r="D7" s="1496"/>
      <c r="E7" s="1497"/>
    </row>
    <row r="8" spans="1:14" ht="24.95" customHeight="1">
      <c r="B8" s="1419" t="s">
        <v>475</v>
      </c>
      <c r="C8" s="1420" t="s">
        <v>200</v>
      </c>
      <c r="D8" s="1421">
        <v>58.48</v>
      </c>
      <c r="E8" s="1422" t="s">
        <v>73</v>
      </c>
    </row>
    <row r="9" spans="1:14" ht="24.95" customHeight="1">
      <c r="B9" s="1423" t="s">
        <v>447</v>
      </c>
      <c r="C9" s="1424">
        <v>34.299999999999997</v>
      </c>
      <c r="D9" s="1425">
        <v>34.39</v>
      </c>
      <c r="E9" s="1422">
        <v>-0.26170398371620646</v>
      </c>
    </row>
    <row r="10" spans="1:14" ht="24.95" customHeight="1" thickBot="1">
      <c r="B10" s="1426" t="s">
        <v>448</v>
      </c>
      <c r="C10" s="1427">
        <v>23.27</v>
      </c>
      <c r="D10" s="1428">
        <v>23.48</v>
      </c>
      <c r="E10" s="1429">
        <v>-0.89437819420784015</v>
      </c>
    </row>
    <row r="11" spans="1:14" ht="25.5" customHeight="1" thickBot="1">
      <c r="B11" s="1498" t="s">
        <v>449</v>
      </c>
      <c r="C11" s="1496"/>
      <c r="D11" s="1496"/>
      <c r="E11" s="1497"/>
    </row>
    <row r="12" spans="1:14" ht="20.25" customHeight="1" thickBot="1">
      <c r="B12" s="1430" t="s">
        <v>447</v>
      </c>
      <c r="C12" s="1431">
        <v>33.47</v>
      </c>
      <c r="D12" s="1432">
        <v>34.25</v>
      </c>
      <c r="E12" s="1433">
        <v>-2.2773722627737261</v>
      </c>
    </row>
    <row r="13" spans="1:14" ht="15.75">
      <c r="B13" s="911" t="s">
        <v>477</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51" priority="13" stopIfTrue="1" operator="lessThan">
      <formula>0</formula>
    </cfRule>
    <cfRule type="cellIs" dxfId="50" priority="14" stopIfTrue="1" operator="greaterThan">
      <formula>0</formula>
    </cfRule>
    <cfRule type="cellIs" dxfId="49" priority="15" stopIfTrue="1" operator="equal">
      <formula>0</formula>
    </cfRule>
  </conditionalFormatting>
  <conditionalFormatting sqref="E12">
    <cfRule type="cellIs" dxfId="48" priority="10" stopIfTrue="1" operator="lessThan">
      <formula>0</formula>
    </cfRule>
    <cfRule type="cellIs" dxfId="47" priority="11" stopIfTrue="1" operator="greaterThan">
      <formula>0</formula>
    </cfRule>
    <cfRule type="cellIs" dxfId="46" priority="12" stopIfTrue="1" operator="equal">
      <formula>0</formula>
    </cfRule>
  </conditionalFormatting>
  <conditionalFormatting sqref="E9:E10">
    <cfRule type="cellIs" dxfId="45" priority="4" stopIfTrue="1" operator="lessThan">
      <formula>0</formula>
    </cfRule>
    <cfRule type="cellIs" dxfId="44" priority="5" stopIfTrue="1" operator="greaterThan">
      <formula>0</formula>
    </cfRule>
    <cfRule type="cellIs" dxfId="43" priority="6" stopIfTrue="1" operator="equal">
      <formula>0</formula>
    </cfRule>
  </conditionalFormatting>
  <conditionalFormatting sqref="E8">
    <cfRule type="cellIs" dxfId="42" priority="1" stopIfTrue="1" operator="lessThan">
      <formula>0</formula>
    </cfRule>
    <cfRule type="cellIs" dxfId="41" priority="2" stopIfTrue="1" operator="greaterThan">
      <formula>0</formula>
    </cfRule>
    <cfRule type="cellIs" dxfId="4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22" customWidth="1"/>
    <col min="2" max="2" width="1" style="722" customWidth="1"/>
    <col min="3" max="7" width="7.42578125" style="722" customWidth="1"/>
    <col min="8" max="8" width="7.7109375" style="722" customWidth="1"/>
    <col min="9" max="9" width="0.5703125" style="722" customWidth="1"/>
    <col min="10" max="15" width="7.42578125" style="722" customWidth="1"/>
    <col min="16" max="16" width="0.5703125" style="722" customWidth="1"/>
    <col min="17" max="22" width="7.42578125" style="722" customWidth="1"/>
    <col min="23" max="23" width="0.5703125" style="722" customWidth="1"/>
    <col min="24" max="24" width="7" style="722" customWidth="1"/>
    <col min="25" max="26" width="7.42578125" style="722" customWidth="1"/>
    <col min="27" max="27" width="9.42578125" style="722" customWidth="1"/>
    <col min="28" max="29" width="2.5703125" style="722" customWidth="1"/>
    <col min="30" max="31" width="9.42578125" style="722" customWidth="1"/>
    <col min="32" max="33" width="9.42578125" style="722"/>
    <col min="34" max="34" width="3.42578125" style="722" customWidth="1"/>
    <col min="35" max="16384" width="9.42578125" style="722"/>
  </cols>
  <sheetData>
    <row r="1" spans="1:35" s="712" customFormat="1" ht="56.1" customHeight="1">
      <c r="A1" s="1107" t="s">
        <v>416</v>
      </c>
      <c r="B1" s="1108"/>
      <c r="C1" s="1108"/>
      <c r="D1" s="1109"/>
      <c r="E1" s="1109"/>
      <c r="F1" s="1108"/>
      <c r="G1" s="1108"/>
      <c r="H1" s="1108"/>
      <c r="I1" s="1108"/>
      <c r="J1" s="1108"/>
      <c r="K1" s="1108"/>
      <c r="L1" s="1108"/>
      <c r="M1" s="1108"/>
      <c r="N1" s="1108"/>
      <c r="O1" s="1108"/>
      <c r="P1" s="1108"/>
      <c r="Q1" s="1108"/>
      <c r="R1" s="1108"/>
      <c r="S1" s="1108"/>
      <c r="T1" s="1108"/>
      <c r="U1" s="1108"/>
      <c r="V1" s="1108"/>
      <c r="W1" s="1108"/>
      <c r="X1" s="1108"/>
      <c r="Y1" s="1108"/>
      <c r="Z1" s="1110"/>
      <c r="AA1" s="1110" t="s">
        <v>421</v>
      </c>
      <c r="AD1" s="713">
        <v>1</v>
      </c>
      <c r="AE1" s="713"/>
      <c r="AF1" s="713"/>
      <c r="AG1" s="713">
        <v>0</v>
      </c>
      <c r="AH1" s="713">
        <v>0</v>
      </c>
      <c r="AI1" s="713">
        <v>0</v>
      </c>
    </row>
    <row r="2" spans="1:35" s="715" customFormat="1" ht="18" customHeight="1">
      <c r="A2" s="1111"/>
      <c r="B2" s="1112"/>
      <c r="C2" s="1112"/>
      <c r="D2" s="1113"/>
      <c r="E2" s="1113"/>
      <c r="F2" s="1112"/>
      <c r="G2" s="1112"/>
      <c r="H2" s="1112"/>
      <c r="I2" s="1112"/>
      <c r="J2" s="1112"/>
      <c r="K2" s="1112"/>
      <c r="L2" s="1112"/>
      <c r="M2" s="1112"/>
      <c r="N2" s="1112"/>
      <c r="O2" s="1112"/>
      <c r="P2" s="1112"/>
      <c r="Q2" s="1112"/>
      <c r="R2" s="1112"/>
      <c r="S2" s="1112"/>
      <c r="T2" s="1112"/>
      <c r="U2" s="1112"/>
      <c r="V2" s="1112"/>
      <c r="W2" s="1112"/>
      <c r="X2" s="1112"/>
      <c r="Y2" s="1112"/>
      <c r="Z2" s="714"/>
      <c r="AA2" s="1114" t="s">
        <v>538</v>
      </c>
      <c r="AD2" s="716"/>
      <c r="AF2" s="717"/>
    </row>
    <row r="3" spans="1:35" s="712" customFormat="1" ht="15" customHeight="1">
      <c r="A3" s="718"/>
      <c r="B3" s="719"/>
      <c r="C3" s="720"/>
      <c r="D3" s="1789"/>
      <c r="E3" s="1789"/>
      <c r="F3" s="720"/>
      <c r="G3" s="720"/>
      <c r="H3" s="720"/>
      <c r="I3" s="720"/>
      <c r="J3" s="720"/>
      <c r="K3" s="720"/>
      <c r="L3" s="720"/>
      <c r="M3" s="720"/>
      <c r="N3" s="720"/>
      <c r="Y3" s="721"/>
      <c r="Z3" s="722"/>
      <c r="AA3" s="723"/>
    </row>
    <row r="4" spans="1:35" ht="15">
      <c r="A4" s="718"/>
      <c r="Y4" s="1790">
        <v>39</v>
      </c>
      <c r="Z4" s="1790"/>
      <c r="AA4" s="1790"/>
    </row>
    <row r="5" spans="1:35" ht="15.75">
      <c r="A5" s="1115" t="s">
        <v>539</v>
      </c>
      <c r="B5" s="724"/>
      <c r="C5" s="724"/>
      <c r="D5" s="724"/>
      <c r="E5" s="724"/>
      <c r="F5" s="724"/>
      <c r="G5" s="724"/>
      <c r="H5" s="724"/>
      <c r="I5" s="724"/>
      <c r="J5" s="724"/>
      <c r="Y5" s="1791"/>
      <c r="Z5" s="1792" t="s">
        <v>422</v>
      </c>
      <c r="AA5" s="1793">
        <v>45194</v>
      </c>
      <c r="AE5" s="712"/>
      <c r="AF5" s="712"/>
      <c r="AG5" s="712"/>
      <c r="AH5" s="712"/>
      <c r="AI5" s="712"/>
    </row>
    <row r="6" spans="1:35">
      <c r="Y6" s="1791"/>
      <c r="Z6" s="1794" t="s">
        <v>423</v>
      </c>
      <c r="AA6" s="1795">
        <v>45200</v>
      </c>
      <c r="AE6" s="712"/>
      <c r="AF6" s="712"/>
      <c r="AG6" s="712"/>
      <c r="AH6" s="712"/>
      <c r="AI6" s="712"/>
    </row>
    <row r="7" spans="1:35" s="724" customFormat="1" ht="15.75">
      <c r="A7" s="1502" t="s">
        <v>424</v>
      </c>
      <c r="B7" s="1502"/>
      <c r="C7" s="1502"/>
      <c r="D7" s="1502"/>
      <c r="E7" s="1502"/>
      <c r="F7" s="1502"/>
      <c r="G7" s="1502"/>
      <c r="H7" s="1502"/>
      <c r="I7" s="1502"/>
      <c r="J7" s="1502"/>
      <c r="K7" s="1502"/>
      <c r="L7" s="1502"/>
      <c r="M7" s="1502"/>
      <c r="N7" s="1502"/>
      <c r="O7" s="1502"/>
      <c r="P7" s="1502"/>
      <c r="Q7" s="1502"/>
      <c r="R7" s="1502"/>
      <c r="S7" s="1502"/>
      <c r="T7" s="1502"/>
      <c r="U7" s="1502"/>
      <c r="V7" s="1502"/>
      <c r="W7" s="1502"/>
      <c r="X7" s="1502"/>
      <c r="Y7" s="1502"/>
      <c r="Z7" s="1502"/>
      <c r="AA7" s="1437"/>
      <c r="AB7" s="1078"/>
      <c r="AC7" s="1078"/>
      <c r="AD7" s="1078"/>
      <c r="AE7" s="712"/>
      <c r="AF7" s="712"/>
      <c r="AG7" s="712"/>
      <c r="AH7" s="712"/>
      <c r="AI7" s="712"/>
    </row>
    <row r="8" spans="1:35" s="724" customFormat="1" ht="15.75">
      <c r="A8" s="1502" t="s">
        <v>425</v>
      </c>
      <c r="B8" s="1502"/>
      <c r="C8" s="1502"/>
      <c r="D8" s="1502"/>
      <c r="E8" s="1502"/>
      <c r="F8" s="1502"/>
      <c r="G8" s="1502"/>
      <c r="H8" s="1502"/>
      <c r="I8" s="1502"/>
      <c r="J8" s="1502"/>
      <c r="K8" s="1502"/>
      <c r="L8" s="1502"/>
      <c r="M8" s="1502"/>
      <c r="N8" s="1502"/>
      <c r="O8" s="1502"/>
      <c r="P8" s="1502"/>
      <c r="Q8" s="1502"/>
      <c r="R8" s="1502"/>
      <c r="S8" s="1502"/>
      <c r="T8" s="1502"/>
      <c r="U8" s="1502"/>
      <c r="V8" s="1502"/>
      <c r="W8" s="1502"/>
      <c r="X8" s="1502"/>
      <c r="Y8" s="1502"/>
      <c r="Z8" s="1502"/>
      <c r="AA8" s="1437"/>
      <c r="AB8" s="1078"/>
      <c r="AC8" s="1078"/>
      <c r="AD8" s="1078"/>
      <c r="AE8" s="712"/>
      <c r="AF8" s="712"/>
      <c r="AG8" s="712"/>
      <c r="AH8" s="712"/>
      <c r="AI8" s="712"/>
    </row>
    <row r="9" spans="1:35" s="724" customFormat="1" ht="13.5" thickBot="1">
      <c r="A9" s="1796"/>
      <c r="B9" s="1796"/>
      <c r="C9" s="1079"/>
      <c r="D9" s="1079"/>
      <c r="E9" s="1079"/>
      <c r="F9" s="1079"/>
      <c r="G9" s="1079"/>
      <c r="H9" s="1797"/>
      <c r="I9" s="1079"/>
      <c r="J9" s="1079"/>
      <c r="K9" s="1079"/>
      <c r="L9" s="1079"/>
      <c r="M9" s="1079"/>
      <c r="N9" s="1079"/>
      <c r="O9" s="1079"/>
      <c r="P9" s="1079"/>
      <c r="Q9" s="1079"/>
      <c r="R9" s="1079"/>
      <c r="S9" s="1079"/>
      <c r="T9" s="1079"/>
      <c r="U9" s="1079"/>
      <c r="V9" s="1079"/>
      <c r="W9" s="1079"/>
      <c r="X9" s="1079"/>
      <c r="Y9" s="1079"/>
      <c r="Z9" s="1796"/>
      <c r="AA9" s="1796"/>
      <c r="AB9" s="1078"/>
      <c r="AC9" s="1078"/>
      <c r="AD9" s="1078"/>
      <c r="AE9" s="712"/>
      <c r="AF9" s="712"/>
      <c r="AG9" s="712"/>
      <c r="AH9" s="712"/>
      <c r="AI9" s="712"/>
    </row>
    <row r="10" spans="1:35" s="724" customFormat="1" ht="13.5" thickBot="1">
      <c r="A10" s="1798" t="s">
        <v>310</v>
      </c>
      <c r="B10" s="1796"/>
      <c r="C10" s="1503" t="s">
        <v>362</v>
      </c>
      <c r="D10" s="1504"/>
      <c r="E10" s="1504"/>
      <c r="F10" s="1504"/>
      <c r="G10" s="1504"/>
      <c r="H10" s="1505"/>
      <c r="I10" s="1079"/>
      <c r="J10" s="1503" t="s">
        <v>363</v>
      </c>
      <c r="K10" s="1504"/>
      <c r="L10" s="1504"/>
      <c r="M10" s="1504"/>
      <c r="N10" s="1504"/>
      <c r="O10" s="1505"/>
      <c r="P10" s="1079"/>
      <c r="Q10" s="1503" t="s">
        <v>364</v>
      </c>
      <c r="R10" s="1504"/>
      <c r="S10" s="1504"/>
      <c r="T10" s="1504"/>
      <c r="U10" s="1504"/>
      <c r="V10" s="1505"/>
      <c r="W10" s="1079"/>
      <c r="X10" s="1506" t="s">
        <v>365</v>
      </c>
      <c r="Y10" s="1507"/>
      <c r="Z10" s="1507"/>
      <c r="AA10" s="1508"/>
      <c r="AB10" s="1078"/>
      <c r="AC10" s="1078"/>
      <c r="AD10" s="1078"/>
      <c r="AE10" s="712"/>
      <c r="AF10" s="712"/>
      <c r="AG10" s="712"/>
      <c r="AH10" s="712"/>
      <c r="AI10" s="712"/>
    </row>
    <row r="11" spans="1:35" s="724" customFormat="1" ht="12" customHeight="1">
      <c r="A11" s="1796"/>
      <c r="B11" s="1796"/>
      <c r="C11" s="1799" t="s">
        <v>311</v>
      </c>
      <c r="D11" s="1799" t="s">
        <v>312</v>
      </c>
      <c r="E11" s="1799" t="s">
        <v>313</v>
      </c>
      <c r="F11" s="1799" t="s">
        <v>314</v>
      </c>
      <c r="G11" s="1800" t="s">
        <v>357</v>
      </c>
      <c r="H11" s="1801"/>
      <c r="I11" s="1079"/>
      <c r="J11" s="1501" t="s">
        <v>315</v>
      </c>
      <c r="K11" s="1501" t="s">
        <v>316</v>
      </c>
      <c r="L11" s="1501" t="s">
        <v>317</v>
      </c>
      <c r="M11" s="1501" t="s">
        <v>314</v>
      </c>
      <c r="N11" s="1800" t="s">
        <v>357</v>
      </c>
      <c r="O11" s="1800"/>
      <c r="P11" s="1079"/>
      <c r="Q11" s="1799" t="s">
        <v>311</v>
      </c>
      <c r="R11" s="1799" t="s">
        <v>312</v>
      </c>
      <c r="S11" s="1799" t="s">
        <v>313</v>
      </c>
      <c r="T11" s="1799" t="s">
        <v>314</v>
      </c>
      <c r="U11" s="1800" t="s">
        <v>357</v>
      </c>
      <c r="V11" s="1801"/>
      <c r="W11" s="1079"/>
      <c r="X11" s="1802" t="s">
        <v>318</v>
      </c>
      <c r="Y11" s="1803" t="s">
        <v>319</v>
      </c>
      <c r="Z11" s="1800" t="s">
        <v>357</v>
      </c>
      <c r="AA11" s="1800"/>
      <c r="AB11" s="1078"/>
      <c r="AC11" s="1078"/>
      <c r="AD11" s="1078"/>
      <c r="AE11" s="712"/>
      <c r="AF11" s="712"/>
      <c r="AG11" s="712"/>
      <c r="AH11" s="712"/>
      <c r="AI11" s="712"/>
    </row>
    <row r="12" spans="1:35" s="724" customFormat="1" ht="12" customHeight="1" thickBot="1">
      <c r="A12" s="1804" t="s">
        <v>358</v>
      </c>
      <c r="B12" s="1796"/>
      <c r="C12" s="1499"/>
      <c r="D12" s="1499"/>
      <c r="E12" s="1499"/>
      <c r="F12" s="1499"/>
      <c r="G12" s="1805" t="s">
        <v>359</v>
      </c>
      <c r="H12" s="1806" t="s">
        <v>320</v>
      </c>
      <c r="I12" s="1807"/>
      <c r="J12" s="1499"/>
      <c r="K12" s="1499"/>
      <c r="L12" s="1499"/>
      <c r="M12" s="1499"/>
      <c r="N12" s="1805" t="s">
        <v>359</v>
      </c>
      <c r="O12" s="1806" t="s">
        <v>320</v>
      </c>
      <c r="P12" s="1796"/>
      <c r="Q12" s="1499"/>
      <c r="R12" s="1499"/>
      <c r="S12" s="1499"/>
      <c r="T12" s="1499"/>
      <c r="U12" s="1805" t="s">
        <v>359</v>
      </c>
      <c r="V12" s="1806" t="s">
        <v>320</v>
      </c>
      <c r="W12" s="1796"/>
      <c r="X12" s="1500"/>
      <c r="Y12" s="1808" t="s">
        <v>321</v>
      </c>
      <c r="Z12" s="1805" t="s">
        <v>359</v>
      </c>
      <c r="AA12" s="1805" t="s">
        <v>320</v>
      </c>
      <c r="AB12" s="1078"/>
      <c r="AC12" s="1078"/>
      <c r="AD12" s="1078"/>
      <c r="AE12" s="1078"/>
    </row>
    <row r="13" spans="1:35" s="724" customFormat="1" ht="15.75" thickBot="1">
      <c r="A13" s="1809" t="s">
        <v>360</v>
      </c>
      <c r="B13" s="1796"/>
      <c r="C13" s="1080">
        <v>488.64499999999998</v>
      </c>
      <c r="D13" s="1081">
        <v>479.58100000000002</v>
      </c>
      <c r="E13" s="1082"/>
      <c r="F13" s="1083">
        <v>480.69600000000003</v>
      </c>
      <c r="G13" s="725">
        <v>0.56500000000005457</v>
      </c>
      <c r="H13" s="726">
        <v>1.1767621753231428E-3</v>
      </c>
      <c r="I13" s="1807"/>
      <c r="J13" s="1080">
        <v>364.78800000000001</v>
      </c>
      <c r="K13" s="1081">
        <v>478.68099999999998</v>
      </c>
      <c r="L13" s="1082">
        <v>486.93599999999998</v>
      </c>
      <c r="M13" s="1083">
        <v>483.678</v>
      </c>
      <c r="N13" s="725">
        <v>-2.01400000000001</v>
      </c>
      <c r="O13" s="726">
        <v>-4.1466608467918276E-3</v>
      </c>
      <c r="P13" s="1796"/>
      <c r="Q13" s="1080">
        <v>507.17599999999999</v>
      </c>
      <c r="R13" s="1081">
        <v>508.05900000000003</v>
      </c>
      <c r="S13" s="1082"/>
      <c r="T13" s="1083">
        <v>495.38900000000001</v>
      </c>
      <c r="U13" s="725">
        <v>3.5260000000000105</v>
      </c>
      <c r="V13" s="726">
        <v>7.1686628187117574E-3</v>
      </c>
      <c r="W13" s="1796"/>
      <c r="X13" s="1084">
        <v>483.72210000000001</v>
      </c>
      <c r="Y13" s="757">
        <v>217.50094424460431</v>
      </c>
      <c r="Z13" s="725">
        <v>0.81630000000001246</v>
      </c>
      <c r="AA13" s="726">
        <v>1.6903917906971877E-3</v>
      </c>
      <c r="AB13" s="1078"/>
      <c r="AC13" s="1078"/>
      <c r="AD13" s="1078"/>
      <c r="AE13" s="1078"/>
      <c r="AF13" s="727"/>
    </row>
    <row r="14" spans="1:35" s="724" customFormat="1" ht="2.1" customHeight="1">
      <c r="A14" s="1810"/>
      <c r="B14" s="1796"/>
      <c r="C14" s="1810"/>
      <c r="D14" s="1079"/>
      <c r="E14" s="1079"/>
      <c r="F14" s="1079"/>
      <c r="G14" s="1079"/>
      <c r="H14" s="728"/>
      <c r="I14" s="1079"/>
      <c r="J14" s="1079"/>
      <c r="K14" s="1079"/>
      <c r="L14" s="1079"/>
      <c r="M14" s="1079"/>
      <c r="N14" s="1079"/>
      <c r="O14" s="729"/>
      <c r="P14" s="1796"/>
      <c r="Q14" s="1810"/>
      <c r="R14" s="1079"/>
      <c r="S14" s="1079"/>
      <c r="T14" s="1079"/>
      <c r="U14" s="1079"/>
      <c r="V14" s="728"/>
      <c r="W14" s="1796"/>
      <c r="X14" s="1811"/>
      <c r="Y14" s="1085"/>
      <c r="Z14" s="1810"/>
      <c r="AA14" s="1810"/>
      <c r="AB14" s="1078"/>
      <c r="AC14" s="1078"/>
      <c r="AD14" s="1078"/>
      <c r="AE14" s="1078"/>
    </row>
    <row r="15" spans="1:35" s="724" customFormat="1" ht="2.85" customHeight="1">
      <c r="A15" s="1812"/>
      <c r="B15" s="1796"/>
      <c r="C15" s="1812"/>
      <c r="D15" s="1812"/>
      <c r="E15" s="1812"/>
      <c r="F15" s="1812"/>
      <c r="G15" s="730"/>
      <c r="H15" s="731"/>
      <c r="I15" s="1812"/>
      <c r="J15" s="1812"/>
      <c r="K15" s="1812"/>
      <c r="L15" s="1812"/>
      <c r="M15" s="1812"/>
      <c r="N15" s="1812"/>
      <c r="O15" s="732"/>
      <c r="P15" s="1812"/>
      <c r="Q15" s="1812"/>
      <c r="R15" s="1812"/>
      <c r="S15" s="1812"/>
      <c r="T15" s="1812"/>
      <c r="U15" s="730"/>
      <c r="V15" s="731"/>
      <c r="W15" s="1812"/>
      <c r="X15" s="1812"/>
      <c r="Y15" s="1812"/>
      <c r="Z15" s="1813"/>
      <c r="AA15" s="1813"/>
      <c r="AB15" s="1078"/>
      <c r="AC15" s="1078"/>
      <c r="AD15" s="1078"/>
      <c r="AE15" s="1078"/>
    </row>
    <row r="16" spans="1:35" s="724" customFormat="1" ht="13.5" thickBot="1">
      <c r="A16" s="1812"/>
      <c r="B16" s="1796"/>
      <c r="C16" s="1814" t="s">
        <v>322</v>
      </c>
      <c r="D16" s="1814" t="s">
        <v>323</v>
      </c>
      <c r="E16" s="1814" t="s">
        <v>324</v>
      </c>
      <c r="F16" s="1814" t="s">
        <v>325</v>
      </c>
      <c r="G16" s="1814"/>
      <c r="H16" s="733"/>
      <c r="I16" s="1079"/>
      <c r="J16" s="1814" t="s">
        <v>322</v>
      </c>
      <c r="K16" s="1814" t="s">
        <v>323</v>
      </c>
      <c r="L16" s="1814" t="s">
        <v>324</v>
      </c>
      <c r="M16" s="1814" t="s">
        <v>325</v>
      </c>
      <c r="N16" s="1815"/>
      <c r="O16" s="734"/>
      <c r="P16" s="1079"/>
      <c r="Q16" s="1814" t="s">
        <v>322</v>
      </c>
      <c r="R16" s="1814" t="s">
        <v>323</v>
      </c>
      <c r="S16" s="1814" t="s">
        <v>324</v>
      </c>
      <c r="T16" s="1814" t="s">
        <v>325</v>
      </c>
      <c r="U16" s="1814"/>
      <c r="V16" s="733"/>
      <c r="W16" s="1796"/>
      <c r="X16" s="1816" t="s">
        <v>318</v>
      </c>
      <c r="Y16" s="1079"/>
      <c r="Z16" s="1813"/>
      <c r="AA16" s="1813"/>
      <c r="AB16" s="1078"/>
      <c r="AC16" s="1078"/>
      <c r="AD16" s="1078"/>
      <c r="AE16" s="1078"/>
    </row>
    <row r="17" spans="1:31" s="724" customFormat="1">
      <c r="A17" s="1086" t="s">
        <v>326</v>
      </c>
      <c r="B17" s="1796"/>
      <c r="C17" s="1087">
        <v>478.92899999999997</v>
      </c>
      <c r="D17" s="1088">
        <v>436.16410000000002</v>
      </c>
      <c r="E17" s="1088" t="s">
        <v>372</v>
      </c>
      <c r="F17" s="1089">
        <v>473.36709999999999</v>
      </c>
      <c r="G17" s="735">
        <v>-0.39920000000000755</v>
      </c>
      <c r="H17" s="736">
        <v>-8.4260953132375693E-4</v>
      </c>
      <c r="I17" s="1817"/>
      <c r="J17" s="1087" t="s">
        <v>372</v>
      </c>
      <c r="K17" s="1088" t="s">
        <v>372</v>
      </c>
      <c r="L17" s="1088" t="s">
        <v>372</v>
      </c>
      <c r="M17" s="1089" t="s">
        <v>372</v>
      </c>
      <c r="N17" s="735"/>
      <c r="O17" s="736"/>
      <c r="P17" s="1796"/>
      <c r="Q17" s="1087" t="s">
        <v>372</v>
      </c>
      <c r="R17" s="1088" t="s">
        <v>372</v>
      </c>
      <c r="S17" s="1088" t="s">
        <v>372</v>
      </c>
      <c r="T17" s="1089" t="s">
        <v>372</v>
      </c>
      <c r="U17" s="735" t="s">
        <v>372</v>
      </c>
      <c r="V17" s="737" t="s">
        <v>372</v>
      </c>
      <c r="W17" s="1796"/>
      <c r="X17" s="1090">
        <v>473.36709999999999</v>
      </c>
      <c r="Y17" s="1091"/>
      <c r="Z17" s="738">
        <v>-0.39920000000000755</v>
      </c>
      <c r="AA17" s="737">
        <v>-8.4260953132375693E-4</v>
      </c>
      <c r="AB17" s="1092"/>
      <c r="AC17" s="1092"/>
      <c r="AD17" s="1092"/>
      <c r="AE17" s="1092"/>
    </row>
    <row r="18" spans="1:31" s="724" customFormat="1">
      <c r="A18" s="1093" t="s">
        <v>327</v>
      </c>
      <c r="B18" s="1796"/>
      <c r="C18" s="1094" t="s">
        <v>372</v>
      </c>
      <c r="D18" s="1095">
        <v>534.55460000000005</v>
      </c>
      <c r="E18" s="1095" t="s">
        <v>372</v>
      </c>
      <c r="F18" s="1096">
        <v>534.55460000000005</v>
      </c>
      <c r="G18" s="739"/>
      <c r="H18" s="740">
        <v>-2.3163679738377185E-3</v>
      </c>
      <c r="I18" s="1817"/>
      <c r="J18" s="1094" t="s">
        <v>372</v>
      </c>
      <c r="K18" s="1095" t="s">
        <v>372</v>
      </c>
      <c r="L18" s="1095" t="s">
        <v>372</v>
      </c>
      <c r="M18" s="1096" t="s">
        <v>372</v>
      </c>
      <c r="N18" s="739" t="s">
        <v>372</v>
      </c>
      <c r="O18" s="741" t="s">
        <v>372</v>
      </c>
      <c r="P18" s="1796"/>
      <c r="Q18" s="1094" t="s">
        <v>372</v>
      </c>
      <c r="R18" s="1095" t="s">
        <v>372</v>
      </c>
      <c r="S18" s="1095" t="s">
        <v>372</v>
      </c>
      <c r="T18" s="1096" t="s">
        <v>372</v>
      </c>
      <c r="U18" s="739" t="s">
        <v>372</v>
      </c>
      <c r="V18" s="741" t="s">
        <v>372</v>
      </c>
      <c r="W18" s="1796"/>
      <c r="X18" s="1097">
        <v>534.55460000000005</v>
      </c>
      <c r="Y18" s="1079"/>
      <c r="Z18" s="742">
        <v>-1.2410999999999603</v>
      </c>
      <c r="AA18" s="741">
        <v>-2.3163679738377185E-3</v>
      </c>
      <c r="AB18" s="1092"/>
      <c r="AC18" s="1092"/>
      <c r="AD18" s="1092"/>
      <c r="AE18" s="1092"/>
    </row>
    <row r="19" spans="1:31" s="724" customFormat="1">
      <c r="A19" s="1093" t="s">
        <v>328</v>
      </c>
      <c r="B19" s="1796"/>
      <c r="C19" s="1094">
        <v>421.72949999999997</v>
      </c>
      <c r="D19" s="1095">
        <v>427.62049999999999</v>
      </c>
      <c r="E19" s="1095">
        <v>419.79140000000001</v>
      </c>
      <c r="F19" s="1096">
        <v>424.16160000000002</v>
      </c>
      <c r="G19" s="739">
        <v>1.8893000000000484</v>
      </c>
      <c r="H19" s="740">
        <v>4.4741272396982001E-3</v>
      </c>
      <c r="I19" s="1817"/>
      <c r="J19" s="1094" t="s">
        <v>372</v>
      </c>
      <c r="K19" s="1095" t="s">
        <v>372</v>
      </c>
      <c r="L19" s="1095" t="s">
        <v>372</v>
      </c>
      <c r="M19" s="1096" t="s">
        <v>372</v>
      </c>
      <c r="N19" s="739" t="s">
        <v>372</v>
      </c>
      <c r="O19" s="741" t="s">
        <v>372</v>
      </c>
      <c r="P19" s="1796"/>
      <c r="Q19" s="1094" t="s">
        <v>372</v>
      </c>
      <c r="R19" s="1095" t="s">
        <v>372</v>
      </c>
      <c r="S19" s="1095" t="s">
        <v>510</v>
      </c>
      <c r="T19" s="1096" t="s">
        <v>510</v>
      </c>
      <c r="U19" s="739" t="s">
        <v>372</v>
      </c>
      <c r="V19" s="741" t="s">
        <v>372</v>
      </c>
      <c r="W19" s="1796"/>
      <c r="X19" s="1097" t="s">
        <v>510</v>
      </c>
      <c r="Y19" s="1079"/>
      <c r="Z19" s="742" t="s">
        <v>372</v>
      </c>
      <c r="AA19" s="741" t="s">
        <v>372</v>
      </c>
      <c r="AB19" s="1092"/>
      <c r="AC19" s="1092"/>
      <c r="AD19" s="1092"/>
      <c r="AE19" s="1092"/>
    </row>
    <row r="20" spans="1:31" s="724" customFormat="1">
      <c r="A20" s="1093" t="s">
        <v>329</v>
      </c>
      <c r="B20" s="1796"/>
      <c r="C20" s="1094" t="s">
        <v>372</v>
      </c>
      <c r="D20" s="1095">
        <v>422.80459999999999</v>
      </c>
      <c r="E20" s="1095">
        <v>408.27390000000003</v>
      </c>
      <c r="F20" s="1096">
        <v>414.16829999999999</v>
      </c>
      <c r="G20" s="739">
        <v>-4.6696000000000026</v>
      </c>
      <c r="H20" s="740">
        <v>-1.1148943302408898E-2</v>
      </c>
      <c r="I20" s="1817"/>
      <c r="J20" s="1094" t="s">
        <v>372</v>
      </c>
      <c r="K20" s="1095" t="s">
        <v>372</v>
      </c>
      <c r="L20" s="1095" t="s">
        <v>372</v>
      </c>
      <c r="M20" s="1096" t="s">
        <v>372</v>
      </c>
      <c r="N20" s="739" t="s">
        <v>372</v>
      </c>
      <c r="O20" s="741" t="s">
        <v>372</v>
      </c>
      <c r="P20" s="1796"/>
      <c r="Q20" s="1094" t="s">
        <v>372</v>
      </c>
      <c r="R20" s="1095">
        <v>451.42559999999997</v>
      </c>
      <c r="S20" s="1095">
        <v>465.90039999999999</v>
      </c>
      <c r="T20" s="1096">
        <v>461.87139999999999</v>
      </c>
      <c r="U20" s="739">
        <v>-5.2135999999999854</v>
      </c>
      <c r="V20" s="741">
        <v>-1.1161994069601833E-2</v>
      </c>
      <c r="W20" s="1796"/>
      <c r="X20" s="1098">
        <v>448.32900000000001</v>
      </c>
      <c r="Y20" s="1796"/>
      <c r="Z20" s="742">
        <v>-5.0591999999999757</v>
      </c>
      <c r="AA20" s="741">
        <v>-1.115864947521783E-2</v>
      </c>
      <c r="AB20" s="1092"/>
      <c r="AC20" s="1092"/>
      <c r="AD20" s="1092"/>
      <c r="AE20" s="1092"/>
    </row>
    <row r="21" spans="1:31" s="724" customFormat="1">
      <c r="A21" s="1093" t="s">
        <v>330</v>
      </c>
      <c r="B21" s="1796"/>
      <c r="C21" s="1094">
        <v>460.6567</v>
      </c>
      <c r="D21" s="1095">
        <v>472.767</v>
      </c>
      <c r="E21" s="1095" t="s">
        <v>372</v>
      </c>
      <c r="F21" s="1096">
        <v>466.57339999999999</v>
      </c>
      <c r="G21" s="739">
        <v>-5.6300000000021555E-2</v>
      </c>
      <c r="H21" s="740">
        <v>-1.2065241453773634E-4</v>
      </c>
      <c r="I21" s="1817"/>
      <c r="J21" s="1094" t="s">
        <v>372</v>
      </c>
      <c r="K21" s="1095" t="s">
        <v>372</v>
      </c>
      <c r="L21" s="1095" t="s">
        <v>372</v>
      </c>
      <c r="M21" s="1096" t="s">
        <v>372</v>
      </c>
      <c r="N21" s="739" t="s">
        <v>372</v>
      </c>
      <c r="O21" s="741" t="s">
        <v>372</v>
      </c>
      <c r="P21" s="1796"/>
      <c r="Q21" s="1094" t="s">
        <v>372</v>
      </c>
      <c r="R21" s="1095" t="s">
        <v>372</v>
      </c>
      <c r="S21" s="1095" t="s">
        <v>372</v>
      </c>
      <c r="T21" s="1096" t="s">
        <v>372</v>
      </c>
      <c r="U21" s="739" t="s">
        <v>372</v>
      </c>
      <c r="V21" s="741" t="s">
        <v>372</v>
      </c>
      <c r="W21" s="1796"/>
      <c r="X21" s="1098">
        <v>466.57339999999999</v>
      </c>
      <c r="Y21" s="1079"/>
      <c r="Z21" s="742">
        <v>-5.6300000000021555E-2</v>
      </c>
      <c r="AA21" s="741">
        <v>-1.2065241453773634E-4</v>
      </c>
      <c r="AB21" s="1092"/>
      <c r="AC21" s="1092"/>
      <c r="AD21" s="1092"/>
      <c r="AE21" s="1092"/>
    </row>
    <row r="22" spans="1:31" s="724" customFormat="1">
      <c r="A22" s="1093" t="s">
        <v>331</v>
      </c>
      <c r="B22" s="1796"/>
      <c r="C22" s="1094" t="s">
        <v>372</v>
      </c>
      <c r="D22" s="1095" t="s">
        <v>510</v>
      </c>
      <c r="E22" s="1095" t="s">
        <v>372</v>
      </c>
      <c r="F22" s="1096" t="s">
        <v>510</v>
      </c>
      <c r="G22" s="753" t="s">
        <v>372</v>
      </c>
      <c r="H22" s="754" t="s">
        <v>372</v>
      </c>
      <c r="I22" s="1817"/>
      <c r="J22" s="1094" t="s">
        <v>372</v>
      </c>
      <c r="K22" s="1095" t="s">
        <v>372</v>
      </c>
      <c r="L22" s="1095" t="s">
        <v>372</v>
      </c>
      <c r="M22" s="1096" t="s">
        <v>372</v>
      </c>
      <c r="N22" s="739" t="s">
        <v>372</v>
      </c>
      <c r="O22" s="741" t="s">
        <v>372</v>
      </c>
      <c r="P22" s="1796"/>
      <c r="Q22" s="1094" t="s">
        <v>372</v>
      </c>
      <c r="R22" s="1095" t="s">
        <v>510</v>
      </c>
      <c r="S22" s="1095" t="s">
        <v>372</v>
      </c>
      <c r="T22" s="1096" t="s">
        <v>510</v>
      </c>
      <c r="U22" s="739" t="s">
        <v>372</v>
      </c>
      <c r="V22" s="741" t="s">
        <v>372</v>
      </c>
      <c r="W22" s="1796"/>
      <c r="X22" s="1098" t="s">
        <v>510</v>
      </c>
      <c r="Y22" s="1079"/>
      <c r="Z22" s="742"/>
      <c r="AA22" s="741"/>
      <c r="AB22" s="1092"/>
      <c r="AC22" s="1092"/>
      <c r="AD22" s="1092"/>
      <c r="AE22" s="1092"/>
    </row>
    <row r="23" spans="1:31" s="724" customFormat="1">
      <c r="A23" s="1093" t="s">
        <v>332</v>
      </c>
      <c r="B23" s="1796"/>
      <c r="C23" s="1099" t="s">
        <v>372</v>
      </c>
      <c r="D23" s="1100" t="s">
        <v>372</v>
      </c>
      <c r="E23" s="1100" t="s">
        <v>372</v>
      </c>
      <c r="F23" s="1101" t="s">
        <v>372</v>
      </c>
      <c r="G23" s="739"/>
      <c r="H23" s="740"/>
      <c r="I23" s="1818"/>
      <c r="J23" s="1099">
        <v>458.33699999999999</v>
      </c>
      <c r="K23" s="1100">
        <v>470.25689999999997</v>
      </c>
      <c r="L23" s="1100">
        <v>480.54849999999999</v>
      </c>
      <c r="M23" s="1101">
        <v>474.43790000000001</v>
      </c>
      <c r="N23" s="739">
        <v>-2.1572999999999638</v>
      </c>
      <c r="O23" s="741">
        <v>-4.5264828516946576E-3</v>
      </c>
      <c r="P23" s="1796"/>
      <c r="Q23" s="1099" t="s">
        <v>372</v>
      </c>
      <c r="R23" s="1100" t="s">
        <v>372</v>
      </c>
      <c r="S23" s="1100" t="s">
        <v>372</v>
      </c>
      <c r="T23" s="1101" t="s">
        <v>372</v>
      </c>
      <c r="U23" s="739" t="s">
        <v>372</v>
      </c>
      <c r="V23" s="741" t="s">
        <v>372</v>
      </c>
      <c r="W23" s="1796"/>
      <c r="X23" s="1098">
        <v>474.43790000000001</v>
      </c>
      <c r="Y23" s="1091"/>
      <c r="Z23" s="742">
        <v>-2.1572999999999638</v>
      </c>
      <c r="AA23" s="741">
        <v>-4.5264828516946576E-3</v>
      </c>
      <c r="AB23" s="1092"/>
      <c r="AC23" s="1092"/>
      <c r="AD23" s="1092"/>
      <c r="AE23" s="1092"/>
    </row>
    <row r="24" spans="1:31" s="724" customFormat="1">
      <c r="A24" s="1093" t="s">
        <v>333</v>
      </c>
      <c r="B24" s="1796"/>
      <c r="C24" s="1094" t="s">
        <v>372</v>
      </c>
      <c r="D24" s="1095">
        <v>433.20119999999997</v>
      </c>
      <c r="E24" s="1095">
        <v>416.4486</v>
      </c>
      <c r="F24" s="1096">
        <v>426.0283</v>
      </c>
      <c r="G24" s="739">
        <v>19.974499999999978</v>
      </c>
      <c r="H24" s="740">
        <v>4.9191757348410414E-2</v>
      </c>
      <c r="I24" s="1817"/>
      <c r="J24" s="1094" t="s">
        <v>372</v>
      </c>
      <c r="K24" s="1095" t="s">
        <v>372</v>
      </c>
      <c r="L24" s="1095" t="s">
        <v>372</v>
      </c>
      <c r="M24" s="1096" t="s">
        <v>372</v>
      </c>
      <c r="N24" s="739" t="s">
        <v>372</v>
      </c>
      <c r="O24" s="741" t="s">
        <v>372</v>
      </c>
      <c r="P24" s="1796"/>
      <c r="Q24" s="1094" t="s">
        <v>372</v>
      </c>
      <c r="R24" s="1095">
        <v>480.78</v>
      </c>
      <c r="S24" s="1095">
        <v>493.66109999999998</v>
      </c>
      <c r="T24" s="1096">
        <v>491.13400000000001</v>
      </c>
      <c r="U24" s="739">
        <v>34.554500000000019</v>
      </c>
      <c r="V24" s="741">
        <v>7.5681234045768653E-2</v>
      </c>
      <c r="W24" s="1796"/>
      <c r="X24" s="1098">
        <v>457.52109999999999</v>
      </c>
      <c r="Y24" s="1091"/>
      <c r="Z24" s="742">
        <v>27.027099999999962</v>
      </c>
      <c r="AA24" s="741">
        <v>6.2781595097724852E-2</v>
      </c>
      <c r="AB24" s="1092"/>
      <c r="AC24" s="1092"/>
      <c r="AD24" s="1092"/>
      <c r="AE24" s="1092"/>
    </row>
    <row r="25" spans="1:31" s="724" customFormat="1">
      <c r="A25" s="1093" t="s">
        <v>334</v>
      </c>
      <c r="B25" s="1796"/>
      <c r="C25" s="1094">
        <v>489.7989</v>
      </c>
      <c r="D25" s="1095">
        <v>497.17959999999999</v>
      </c>
      <c r="E25" s="1095" t="s">
        <v>372</v>
      </c>
      <c r="F25" s="1096">
        <v>492.37549999999999</v>
      </c>
      <c r="G25" s="739">
        <v>1.3609000000000151</v>
      </c>
      <c r="H25" s="740">
        <v>2.7716080132851317E-3</v>
      </c>
      <c r="I25" s="1817"/>
      <c r="J25" s="1094" t="s">
        <v>372</v>
      </c>
      <c r="K25" s="1095" t="s">
        <v>372</v>
      </c>
      <c r="L25" s="1095" t="s">
        <v>372</v>
      </c>
      <c r="M25" s="1096" t="s">
        <v>372</v>
      </c>
      <c r="N25" s="739" t="s">
        <v>372</v>
      </c>
      <c r="O25" s="741" t="s">
        <v>372</v>
      </c>
      <c r="P25" s="1796"/>
      <c r="Q25" s="1094">
        <v>504.14159999999998</v>
      </c>
      <c r="R25" s="1095">
        <v>523.53269999999998</v>
      </c>
      <c r="S25" s="1095">
        <v>493.66109999999998</v>
      </c>
      <c r="T25" s="1096">
        <v>515.93520000000001</v>
      </c>
      <c r="U25" s="739">
        <v>3.7513000000000147</v>
      </c>
      <c r="V25" s="741">
        <v>7.32412713480457E-3</v>
      </c>
      <c r="W25" s="1796"/>
      <c r="X25" s="1098">
        <v>504.97199999999998</v>
      </c>
      <c r="Y25" s="1091"/>
      <c r="Z25" s="742">
        <v>2.6388999999999783</v>
      </c>
      <c r="AA25" s="741">
        <v>5.2532871116794944E-3</v>
      </c>
      <c r="AB25" s="1092"/>
      <c r="AC25" s="1092"/>
      <c r="AD25" s="1092"/>
      <c r="AE25" s="1092"/>
    </row>
    <row r="26" spans="1:31" s="724" customFormat="1">
      <c r="A26" s="1093" t="s">
        <v>335</v>
      </c>
      <c r="B26" s="1796"/>
      <c r="C26" s="1099">
        <v>514.13620000000003</v>
      </c>
      <c r="D26" s="1100">
        <v>519.43989999999997</v>
      </c>
      <c r="E26" s="1100">
        <v>518.91780000000006</v>
      </c>
      <c r="F26" s="1101">
        <v>516.29390000000001</v>
      </c>
      <c r="G26" s="739">
        <v>0.4415000000000191</v>
      </c>
      <c r="H26" s="740">
        <v>8.558649722285594E-4</v>
      </c>
      <c r="I26" s="1817"/>
      <c r="J26" s="1099" t="s">
        <v>372</v>
      </c>
      <c r="K26" s="1100">
        <v>537</v>
      </c>
      <c r="L26" s="1100" t="s">
        <v>95</v>
      </c>
      <c r="M26" s="1101">
        <v>529.66099999999994</v>
      </c>
      <c r="N26" s="739">
        <v>-1.3023000000000593</v>
      </c>
      <c r="O26" s="741">
        <v>-2.4527118917636592E-3</v>
      </c>
      <c r="P26" s="1796"/>
      <c r="Q26" s="1099" t="s">
        <v>372</v>
      </c>
      <c r="R26" s="1100" t="s">
        <v>372</v>
      </c>
      <c r="S26" s="1100" t="s">
        <v>372</v>
      </c>
      <c r="T26" s="1101" t="s">
        <v>372</v>
      </c>
      <c r="U26" s="739" t="s">
        <v>372</v>
      </c>
      <c r="V26" s="741" t="s">
        <v>372</v>
      </c>
      <c r="W26" s="1796"/>
      <c r="X26" s="1098">
        <v>518.36950000000002</v>
      </c>
      <c r="Y26" s="1079"/>
      <c r="Z26" s="742">
        <v>0.17070000000001073</v>
      </c>
      <c r="AA26" s="741">
        <v>3.2941025722177386E-4</v>
      </c>
      <c r="AB26" s="1092"/>
      <c r="AC26" s="1092"/>
      <c r="AD26" s="1092"/>
      <c r="AE26" s="1092"/>
    </row>
    <row r="27" spans="1:31" s="724" customFormat="1">
      <c r="A27" s="1093" t="s">
        <v>336</v>
      </c>
      <c r="B27" s="1796"/>
      <c r="C27" s="1099">
        <v>493.11750000000001</v>
      </c>
      <c r="D27" s="1100">
        <v>510.14139999999998</v>
      </c>
      <c r="E27" s="1100" t="s">
        <v>372</v>
      </c>
      <c r="F27" s="1101">
        <v>506.04320000000001</v>
      </c>
      <c r="G27" s="739">
        <v>-1.7849999999999682</v>
      </c>
      <c r="H27" s="740">
        <v>-3.5149682510737801E-3</v>
      </c>
      <c r="I27" s="1817"/>
      <c r="J27" s="1099" t="s">
        <v>372</v>
      </c>
      <c r="K27" s="1100" t="s">
        <v>372</v>
      </c>
      <c r="L27" s="1100" t="s">
        <v>372</v>
      </c>
      <c r="M27" s="1101" t="s">
        <v>372</v>
      </c>
      <c r="N27" s="739" t="s">
        <v>372</v>
      </c>
      <c r="O27" s="741" t="s">
        <v>372</v>
      </c>
      <c r="P27" s="1796"/>
      <c r="Q27" s="1099" t="s">
        <v>372</v>
      </c>
      <c r="R27" s="1100" t="s">
        <v>372</v>
      </c>
      <c r="S27" s="1100" t="s">
        <v>372</v>
      </c>
      <c r="T27" s="1101">
        <v>693.51459999999997</v>
      </c>
      <c r="U27" s="739" t="s">
        <v>372</v>
      </c>
      <c r="V27" s="741" t="s">
        <v>372</v>
      </c>
      <c r="W27" s="1796"/>
      <c r="X27" s="1098">
        <v>514.20389999999998</v>
      </c>
      <c r="Y27" s="1079"/>
      <c r="Z27" s="742">
        <v>-1.707300000000032</v>
      </c>
      <c r="AA27" s="741">
        <v>-3.3092904360285669E-3</v>
      </c>
      <c r="AB27" s="1092"/>
      <c r="AC27" s="1092"/>
      <c r="AD27" s="1092"/>
      <c r="AE27" s="1092"/>
    </row>
    <row r="28" spans="1:31" s="724" customFormat="1">
      <c r="A28" s="1093" t="s">
        <v>337</v>
      </c>
      <c r="B28" s="1796"/>
      <c r="C28" s="1094">
        <v>520.57410000000004</v>
      </c>
      <c r="D28" s="1095">
        <v>498.03429999999997</v>
      </c>
      <c r="E28" s="1095">
        <v>409.7269</v>
      </c>
      <c r="F28" s="1096">
        <v>514.2749</v>
      </c>
      <c r="G28" s="743">
        <v>0</v>
      </c>
      <c r="H28" s="740">
        <v>0</v>
      </c>
      <c r="I28" s="1817"/>
      <c r="J28" s="1094" t="s">
        <v>372</v>
      </c>
      <c r="K28" s="1095" t="s">
        <v>372</v>
      </c>
      <c r="L28" s="1095" t="s">
        <v>372</v>
      </c>
      <c r="M28" s="1096" t="s">
        <v>372</v>
      </c>
      <c r="N28" s="739" t="s">
        <v>372</v>
      </c>
      <c r="O28" s="741" t="s">
        <v>372</v>
      </c>
      <c r="P28" s="1796"/>
      <c r="Q28" s="1094">
        <v>571.26239999999996</v>
      </c>
      <c r="R28" s="1095">
        <v>539.69159999999999</v>
      </c>
      <c r="S28" s="1095">
        <v>594.77719999999999</v>
      </c>
      <c r="T28" s="1096">
        <v>564.33709999999996</v>
      </c>
      <c r="U28" s="739" t="s">
        <v>372</v>
      </c>
      <c r="V28" s="741" t="s">
        <v>372</v>
      </c>
      <c r="W28" s="1796"/>
      <c r="X28" s="1098">
        <v>516.80129999999997</v>
      </c>
      <c r="Y28" s="1079"/>
      <c r="Z28" s="742" t="s">
        <v>372</v>
      </c>
      <c r="AA28" s="741" t="s">
        <v>372</v>
      </c>
      <c r="AB28" s="1092"/>
      <c r="AC28" s="1092"/>
      <c r="AD28" s="1092"/>
      <c r="AE28" s="1092"/>
    </row>
    <row r="29" spans="1:31" s="724" customFormat="1">
      <c r="A29" s="1093" t="s">
        <v>338</v>
      </c>
      <c r="B29" s="1796"/>
      <c r="C29" s="1094" t="s">
        <v>372</v>
      </c>
      <c r="D29" s="1095" t="s">
        <v>372</v>
      </c>
      <c r="E29" s="1095" t="s">
        <v>372</v>
      </c>
      <c r="F29" s="1096" t="s">
        <v>372</v>
      </c>
      <c r="G29" s="739">
        <v>0</v>
      </c>
      <c r="H29" s="740">
        <v>0</v>
      </c>
      <c r="I29" s="1817"/>
      <c r="J29" s="1094" t="s">
        <v>372</v>
      </c>
      <c r="K29" s="1095" t="s">
        <v>372</v>
      </c>
      <c r="L29" s="1095" t="s">
        <v>372</v>
      </c>
      <c r="M29" s="1096" t="s">
        <v>372</v>
      </c>
      <c r="N29" s="739" t="s">
        <v>372</v>
      </c>
      <c r="O29" s="741" t="s">
        <v>372</v>
      </c>
      <c r="P29" s="1796"/>
      <c r="Q29" s="1094" t="s">
        <v>372</v>
      </c>
      <c r="R29" s="1095" t="s">
        <v>372</v>
      </c>
      <c r="S29" s="1095" t="s">
        <v>372</v>
      </c>
      <c r="T29" s="1096" t="s">
        <v>372</v>
      </c>
      <c r="U29" s="739" t="s">
        <v>372</v>
      </c>
      <c r="V29" s="741" t="s">
        <v>372</v>
      </c>
      <c r="W29" s="1796"/>
      <c r="X29" s="1098" t="s">
        <v>372</v>
      </c>
      <c r="Y29" s="1091"/>
      <c r="Z29" s="742" t="s">
        <v>372</v>
      </c>
      <c r="AA29" s="741" t="s">
        <v>372</v>
      </c>
      <c r="AB29" s="1092"/>
      <c r="AC29" s="1092"/>
      <c r="AD29" s="1092"/>
      <c r="AE29" s="1092"/>
    </row>
    <row r="30" spans="1:31" s="724" customFormat="1">
      <c r="A30" s="1093" t="s">
        <v>339</v>
      </c>
      <c r="B30" s="1796"/>
      <c r="C30" s="1094" t="s">
        <v>372</v>
      </c>
      <c r="D30" s="1095">
        <v>364.24540000000002</v>
      </c>
      <c r="E30" s="1095" t="s">
        <v>372</v>
      </c>
      <c r="F30" s="1096">
        <v>364.24540000000002</v>
      </c>
      <c r="G30" s="739">
        <v>-32.532600000000002</v>
      </c>
      <c r="H30" s="740">
        <v>-8.1991945117924847E-2</v>
      </c>
      <c r="I30" s="1817"/>
      <c r="J30" s="1094" t="s">
        <v>372</v>
      </c>
      <c r="K30" s="1095" t="s">
        <v>372</v>
      </c>
      <c r="L30" s="1095" t="s">
        <v>372</v>
      </c>
      <c r="M30" s="1096" t="s">
        <v>372</v>
      </c>
      <c r="N30" s="739" t="s">
        <v>372</v>
      </c>
      <c r="O30" s="741" t="s">
        <v>372</v>
      </c>
      <c r="P30" s="1796"/>
      <c r="Q30" s="1094" t="s">
        <v>372</v>
      </c>
      <c r="R30" s="1095">
        <v>358.31369999999998</v>
      </c>
      <c r="S30" s="1095" t="s">
        <v>372</v>
      </c>
      <c r="T30" s="1096">
        <v>358.31369999999998</v>
      </c>
      <c r="U30" s="739">
        <v>4.2738999999999692</v>
      </c>
      <c r="V30" s="741">
        <v>1.2071806616092307E-2</v>
      </c>
      <c r="W30" s="1796"/>
      <c r="X30" s="1098">
        <v>363.0265</v>
      </c>
      <c r="Y30" s="1091"/>
      <c r="Z30" s="742">
        <v>-24.969100000000026</v>
      </c>
      <c r="AA30" s="741">
        <v>-6.4354080304003469E-2</v>
      </c>
      <c r="AB30" s="1092"/>
      <c r="AC30" s="1092"/>
      <c r="AD30" s="1092"/>
      <c r="AE30" s="1092"/>
    </row>
    <row r="31" spans="1:31" s="724" customFormat="1">
      <c r="A31" s="1093" t="s">
        <v>340</v>
      </c>
      <c r="B31" s="1796"/>
      <c r="C31" s="1094" t="s">
        <v>372</v>
      </c>
      <c r="D31" s="1095">
        <v>376.62479999999999</v>
      </c>
      <c r="E31" s="1095">
        <v>384.005</v>
      </c>
      <c r="F31" s="1096">
        <v>381.8365</v>
      </c>
      <c r="G31" s="739">
        <v>12.774099999999976</v>
      </c>
      <c r="H31" s="740">
        <v>3.4612304043977415E-2</v>
      </c>
      <c r="I31" s="1817"/>
      <c r="J31" s="1094" t="s">
        <v>372</v>
      </c>
      <c r="K31" s="1095" t="s">
        <v>372</v>
      </c>
      <c r="L31" s="1095" t="s">
        <v>372</v>
      </c>
      <c r="M31" s="1096" t="s">
        <v>372</v>
      </c>
      <c r="N31" s="739" t="s">
        <v>372</v>
      </c>
      <c r="O31" s="741" t="s">
        <v>372</v>
      </c>
      <c r="P31" s="1796"/>
      <c r="Q31" s="1094" t="s">
        <v>372</v>
      </c>
      <c r="R31" s="1095" t="s">
        <v>510</v>
      </c>
      <c r="S31" s="1095" t="s">
        <v>372</v>
      </c>
      <c r="T31" s="1096" t="s">
        <v>510</v>
      </c>
      <c r="U31" s="739" t="s">
        <v>372</v>
      </c>
      <c r="V31" s="741" t="s">
        <v>372</v>
      </c>
      <c r="W31" s="1796"/>
      <c r="X31" s="1098" t="s">
        <v>510</v>
      </c>
      <c r="Y31" s="1091"/>
      <c r="Z31" s="742" t="s">
        <v>372</v>
      </c>
      <c r="AA31" s="741" t="s">
        <v>372</v>
      </c>
      <c r="AB31" s="1092"/>
      <c r="AC31" s="1092"/>
      <c r="AD31" s="1092"/>
      <c r="AE31" s="1092"/>
    </row>
    <row r="32" spans="1:31" s="724" customFormat="1">
      <c r="A32" s="1093" t="s">
        <v>341</v>
      </c>
      <c r="B32" s="1796"/>
      <c r="C32" s="1094" t="s">
        <v>510</v>
      </c>
      <c r="D32" s="1100">
        <v>493.38400000000001</v>
      </c>
      <c r="E32" s="1100" t="s">
        <v>372</v>
      </c>
      <c r="F32" s="1101" t="s">
        <v>510</v>
      </c>
      <c r="G32" s="739" t="s">
        <v>372</v>
      </c>
      <c r="H32" s="740" t="s">
        <v>372</v>
      </c>
      <c r="I32" s="1817"/>
      <c r="J32" s="1094" t="s">
        <v>372</v>
      </c>
      <c r="K32" s="1100" t="s">
        <v>372</v>
      </c>
      <c r="L32" s="1100" t="s">
        <v>372</v>
      </c>
      <c r="M32" s="1101" t="s">
        <v>372</v>
      </c>
      <c r="N32" s="739" t="s">
        <v>372</v>
      </c>
      <c r="O32" s="741" t="s">
        <v>372</v>
      </c>
      <c r="P32" s="1796"/>
      <c r="Q32" s="1094" t="s">
        <v>372</v>
      </c>
      <c r="R32" s="1100" t="s">
        <v>372</v>
      </c>
      <c r="S32" s="1100" t="s">
        <v>372</v>
      </c>
      <c r="T32" s="1101" t="s">
        <v>372</v>
      </c>
      <c r="U32" s="739" t="s">
        <v>372</v>
      </c>
      <c r="V32" s="741" t="s">
        <v>372</v>
      </c>
      <c r="W32" s="1796"/>
      <c r="X32" s="1098" t="s">
        <v>510</v>
      </c>
      <c r="Y32" s="1091"/>
      <c r="Z32" s="742" t="s">
        <v>372</v>
      </c>
      <c r="AA32" s="741" t="s">
        <v>372</v>
      </c>
      <c r="AB32" s="1092"/>
      <c r="AC32" s="1092"/>
      <c r="AD32" s="1092"/>
      <c r="AE32" s="1092"/>
    </row>
    <row r="33" spans="1:31" s="724" customFormat="1">
      <c r="A33" s="1093" t="s">
        <v>342</v>
      </c>
      <c r="B33" s="1796"/>
      <c r="C33" s="1094" t="s">
        <v>372</v>
      </c>
      <c r="D33" s="1100">
        <v>188.5102</v>
      </c>
      <c r="E33" s="1100" t="s">
        <v>372</v>
      </c>
      <c r="F33" s="1101">
        <v>188.5102</v>
      </c>
      <c r="G33" s="739">
        <v>-2.296999999999997</v>
      </c>
      <c r="H33" s="740">
        <v>-1.2038329790490021E-2</v>
      </c>
      <c r="I33" s="1817"/>
      <c r="J33" s="1094" t="s">
        <v>372</v>
      </c>
      <c r="K33" s="1100" t="s">
        <v>372</v>
      </c>
      <c r="L33" s="1100" t="s">
        <v>372</v>
      </c>
      <c r="M33" s="1101" t="s">
        <v>372</v>
      </c>
      <c r="N33" s="739" t="s">
        <v>372</v>
      </c>
      <c r="O33" s="741" t="s">
        <v>372</v>
      </c>
      <c r="P33" s="1796"/>
      <c r="Q33" s="1094" t="s">
        <v>372</v>
      </c>
      <c r="R33" s="1100" t="s">
        <v>372</v>
      </c>
      <c r="S33" s="1100" t="s">
        <v>372</v>
      </c>
      <c r="T33" s="1101" t="s">
        <v>372</v>
      </c>
      <c r="U33" s="739" t="s">
        <v>372</v>
      </c>
      <c r="V33" s="741" t="s">
        <v>372</v>
      </c>
      <c r="W33" s="1796"/>
      <c r="X33" s="1098">
        <v>188.5102</v>
      </c>
      <c r="Y33" s="1091"/>
      <c r="Z33" s="742">
        <v>-2.296999999999997</v>
      </c>
      <c r="AA33" s="741">
        <v>-1.2038329790490021E-2</v>
      </c>
      <c r="AB33" s="1092"/>
      <c r="AC33" s="1092"/>
      <c r="AD33" s="1092"/>
      <c r="AE33" s="1092"/>
    </row>
    <row r="34" spans="1:31" s="724" customFormat="1">
      <c r="A34" s="1093" t="s">
        <v>343</v>
      </c>
      <c r="B34" s="1796"/>
      <c r="C34" s="1094" t="s">
        <v>372</v>
      </c>
      <c r="D34" s="1100">
        <v>445.67</v>
      </c>
      <c r="E34" s="1100" t="s">
        <v>372</v>
      </c>
      <c r="F34" s="1101">
        <v>445.67</v>
      </c>
      <c r="G34" s="739"/>
      <c r="H34" s="740">
        <v>0</v>
      </c>
      <c r="I34" s="1817"/>
      <c r="J34" s="1094" t="s">
        <v>372</v>
      </c>
      <c r="K34" s="1100" t="s">
        <v>372</v>
      </c>
      <c r="L34" s="1100" t="s">
        <v>372</v>
      </c>
      <c r="M34" s="1101" t="s">
        <v>372</v>
      </c>
      <c r="N34" s="739" t="s">
        <v>372</v>
      </c>
      <c r="O34" s="741" t="s">
        <v>372</v>
      </c>
      <c r="P34" s="1796"/>
      <c r="Q34" s="1094" t="s">
        <v>372</v>
      </c>
      <c r="R34" s="1100" t="s">
        <v>372</v>
      </c>
      <c r="S34" s="1100" t="s">
        <v>372</v>
      </c>
      <c r="T34" s="1101" t="s">
        <v>372</v>
      </c>
      <c r="U34" s="739" t="s">
        <v>372</v>
      </c>
      <c r="V34" s="741" t="s">
        <v>372</v>
      </c>
      <c r="W34" s="1796"/>
      <c r="X34" s="1098" t="s">
        <v>372</v>
      </c>
      <c r="Y34" s="1091"/>
      <c r="Z34" s="742" t="s">
        <v>372</v>
      </c>
      <c r="AA34" s="741" t="s">
        <v>372</v>
      </c>
      <c r="AB34" s="1092"/>
      <c r="AC34" s="1092"/>
      <c r="AD34" s="1092"/>
      <c r="AE34" s="1092"/>
    </row>
    <row r="35" spans="1:31" s="724" customFormat="1">
      <c r="A35" s="1093" t="s">
        <v>344</v>
      </c>
      <c r="B35" s="1796"/>
      <c r="C35" s="1094" t="s">
        <v>372</v>
      </c>
      <c r="D35" s="1095">
        <v>257.01510000000002</v>
      </c>
      <c r="E35" s="1095">
        <v>157.50020000000001</v>
      </c>
      <c r="F35" s="1096">
        <v>206.74950000000001</v>
      </c>
      <c r="G35" s="739">
        <v>-78.156900000000007</v>
      </c>
      <c r="H35" s="740">
        <v>-0.2743248308918298</v>
      </c>
      <c r="I35" s="1817"/>
      <c r="J35" s="1094" t="s">
        <v>372</v>
      </c>
      <c r="K35" s="1095" t="s">
        <v>372</v>
      </c>
      <c r="L35" s="1095" t="s">
        <v>372</v>
      </c>
      <c r="M35" s="1096" t="s">
        <v>372</v>
      </c>
      <c r="N35" s="739" t="s">
        <v>372</v>
      </c>
      <c r="O35" s="741" t="s">
        <v>372</v>
      </c>
      <c r="P35" s="1796"/>
      <c r="Q35" s="1094" t="s">
        <v>372</v>
      </c>
      <c r="R35" s="1095">
        <v>455.60570000000001</v>
      </c>
      <c r="S35" s="1095">
        <v>428.4982</v>
      </c>
      <c r="T35" s="1096">
        <v>433.1377</v>
      </c>
      <c r="U35" s="739">
        <v>-8.0498000000000047</v>
      </c>
      <c r="V35" s="741">
        <v>-1.8245757189403577E-2</v>
      </c>
      <c r="W35" s="1796"/>
      <c r="X35" s="1098">
        <v>381.11369999999999</v>
      </c>
      <c r="Y35" s="1079"/>
      <c r="Z35" s="742">
        <v>-24.160399999999981</v>
      </c>
      <c r="AA35" s="741">
        <v>-5.9614961824602131E-2</v>
      </c>
      <c r="AB35" s="1092"/>
      <c r="AC35" s="1092"/>
      <c r="AD35" s="1092"/>
      <c r="AE35" s="1092"/>
    </row>
    <row r="36" spans="1:31" s="724" customFormat="1">
      <c r="A36" s="1093" t="s">
        <v>345</v>
      </c>
      <c r="B36" s="1796"/>
      <c r="C36" s="1094">
        <v>456.37049999999999</v>
      </c>
      <c r="D36" s="1095">
        <v>467.49099999999999</v>
      </c>
      <c r="E36" s="1095" t="s">
        <v>372</v>
      </c>
      <c r="F36" s="1096">
        <v>460.0351</v>
      </c>
      <c r="G36" s="739">
        <v>-4.0027999999999793</v>
      </c>
      <c r="H36" s="740">
        <v>-8.6260195557301689E-3</v>
      </c>
      <c r="I36" s="1817"/>
      <c r="J36" s="1094" t="s">
        <v>372</v>
      </c>
      <c r="K36" s="1095" t="s">
        <v>372</v>
      </c>
      <c r="L36" s="1095" t="s">
        <v>372</v>
      </c>
      <c r="M36" s="1096" t="s">
        <v>372</v>
      </c>
      <c r="N36" s="739" t="s">
        <v>372</v>
      </c>
      <c r="O36" s="741" t="s">
        <v>372</v>
      </c>
      <c r="P36" s="1796"/>
      <c r="Q36" s="1094">
        <v>539.17380000000003</v>
      </c>
      <c r="R36" s="1095">
        <v>510.06360000000001</v>
      </c>
      <c r="S36" s="1095" t="s">
        <v>372</v>
      </c>
      <c r="T36" s="1096">
        <v>527.2894</v>
      </c>
      <c r="U36" s="739">
        <v>-8.8505999999999858</v>
      </c>
      <c r="V36" s="741">
        <v>-1.6508001641362346E-2</v>
      </c>
      <c r="W36" s="1796"/>
      <c r="X36" s="1098">
        <v>465.16699999999997</v>
      </c>
      <c r="Y36" s="1079"/>
      <c r="Z36" s="742">
        <v>-4.3727000000000089</v>
      </c>
      <c r="AA36" s="741">
        <v>-9.3127375597846784E-3</v>
      </c>
      <c r="AB36" s="1092"/>
      <c r="AC36" s="1092"/>
      <c r="AD36" s="1092"/>
      <c r="AE36" s="1092"/>
    </row>
    <row r="37" spans="1:31" s="724" customFormat="1">
      <c r="A37" s="1093" t="s">
        <v>346</v>
      </c>
      <c r="B37" s="1796"/>
      <c r="C37" s="1094" t="s">
        <v>372</v>
      </c>
      <c r="D37" s="1095">
        <v>448.58569999999997</v>
      </c>
      <c r="E37" s="1095">
        <v>455.1429</v>
      </c>
      <c r="F37" s="1096">
        <v>452.96249999999998</v>
      </c>
      <c r="G37" s="739">
        <v>5.397199999999998</v>
      </c>
      <c r="H37" s="740">
        <v>1.2059022448791312E-2</v>
      </c>
      <c r="I37" s="1817"/>
      <c r="J37" s="1094" t="s">
        <v>372</v>
      </c>
      <c r="K37" s="1095" t="s">
        <v>372</v>
      </c>
      <c r="L37" s="1095" t="s">
        <v>372</v>
      </c>
      <c r="M37" s="1096" t="s">
        <v>372</v>
      </c>
      <c r="N37" s="739" t="s">
        <v>372</v>
      </c>
      <c r="O37" s="741" t="s">
        <v>372</v>
      </c>
      <c r="P37" s="1796"/>
      <c r="Q37" s="1094" t="s">
        <v>372</v>
      </c>
      <c r="R37" s="1095">
        <v>421.41629999999998</v>
      </c>
      <c r="S37" s="1095">
        <v>431.46010000000001</v>
      </c>
      <c r="T37" s="1096">
        <v>428.78579999999999</v>
      </c>
      <c r="U37" s="739">
        <v>16.608699999999999</v>
      </c>
      <c r="V37" s="741">
        <v>4.0295057634206266E-2</v>
      </c>
      <c r="W37" s="1796"/>
      <c r="X37" s="1098">
        <v>452.75979999999998</v>
      </c>
      <c r="Y37" s="1079"/>
      <c r="Z37" s="742">
        <v>5.4911999999999921</v>
      </c>
      <c r="AA37" s="741">
        <v>1.2277186460216472E-2</v>
      </c>
      <c r="AB37" s="1092"/>
      <c r="AC37" s="1092"/>
      <c r="AD37" s="1092"/>
      <c r="AE37" s="1092"/>
    </row>
    <row r="38" spans="1:31" s="724" customFormat="1">
      <c r="A38" s="1093" t="s">
        <v>347</v>
      </c>
      <c r="B38" s="1796"/>
      <c r="C38" s="1094">
        <v>482.34269999999998</v>
      </c>
      <c r="D38" s="1095">
        <v>478.91480000000001</v>
      </c>
      <c r="E38" s="1095" t="s">
        <v>372</v>
      </c>
      <c r="F38" s="1096">
        <v>480.83690000000001</v>
      </c>
      <c r="G38" s="739">
        <v>-0.37180000000000746</v>
      </c>
      <c r="H38" s="740">
        <v>-7.726377349370761E-4</v>
      </c>
      <c r="I38" s="1817"/>
      <c r="J38" s="1094" t="s">
        <v>372</v>
      </c>
      <c r="K38" s="1095" t="s">
        <v>372</v>
      </c>
      <c r="L38" s="1095" t="s">
        <v>372</v>
      </c>
      <c r="M38" s="1096" t="s">
        <v>372</v>
      </c>
      <c r="N38" s="739" t="s">
        <v>372</v>
      </c>
      <c r="O38" s="741" t="s">
        <v>372</v>
      </c>
      <c r="P38" s="1796"/>
      <c r="Q38" s="1094">
        <v>457.15499999999997</v>
      </c>
      <c r="R38" s="1095">
        <v>450.26729999999998</v>
      </c>
      <c r="S38" s="1095" t="s">
        <v>372</v>
      </c>
      <c r="T38" s="1096">
        <v>451.37560000000002</v>
      </c>
      <c r="U38" s="739">
        <v>5.0878000000000156</v>
      </c>
      <c r="V38" s="741">
        <v>1.1400266823336835E-2</v>
      </c>
      <c r="W38" s="1796"/>
      <c r="X38" s="1098">
        <v>466.87599999999998</v>
      </c>
      <c r="Y38" s="1079"/>
      <c r="Z38" s="742">
        <v>2.2153999999999883</v>
      </c>
      <c r="AA38" s="741">
        <v>4.7677810427653178E-3</v>
      </c>
      <c r="AB38" s="1078"/>
      <c r="AC38" s="1078"/>
      <c r="AD38" s="1078"/>
      <c r="AE38" s="1078"/>
    </row>
    <row r="39" spans="1:31" s="724" customFormat="1">
      <c r="A39" s="1093" t="s">
        <v>348</v>
      </c>
      <c r="B39" s="1796"/>
      <c r="C39" s="1094">
        <v>414.2217</v>
      </c>
      <c r="D39" s="1095">
        <v>432.45440000000002</v>
      </c>
      <c r="E39" s="1095">
        <v>466.8252</v>
      </c>
      <c r="F39" s="1096">
        <v>455.02969999999999</v>
      </c>
      <c r="G39" s="739">
        <v>10.602300000000014</v>
      </c>
      <c r="H39" s="740">
        <v>2.3856089881046927E-2</v>
      </c>
      <c r="I39" s="1817"/>
      <c r="J39" s="1094" t="s">
        <v>372</v>
      </c>
      <c r="K39" s="1095" t="s">
        <v>372</v>
      </c>
      <c r="L39" s="1095" t="s">
        <v>372</v>
      </c>
      <c r="M39" s="1096" t="s">
        <v>372</v>
      </c>
      <c r="N39" s="739" t="s">
        <v>372</v>
      </c>
      <c r="O39" s="741" t="s">
        <v>372</v>
      </c>
      <c r="P39" s="1796"/>
      <c r="Q39" s="1094">
        <v>391.04230000000001</v>
      </c>
      <c r="R39" s="1095">
        <v>472.43700000000001</v>
      </c>
      <c r="S39" s="1095">
        <v>449.96370000000002</v>
      </c>
      <c r="T39" s="1096">
        <v>452.64830000000001</v>
      </c>
      <c r="U39" s="739">
        <v>39.883199999999988</v>
      </c>
      <c r="V39" s="741">
        <v>9.6624448142539121E-2</v>
      </c>
      <c r="W39" s="1796"/>
      <c r="X39" s="1098">
        <v>453.30790000000002</v>
      </c>
      <c r="Y39" s="1079"/>
      <c r="Z39" s="742">
        <v>31.773500000000013</v>
      </c>
      <c r="AA39" s="741">
        <v>7.5375817489628405E-2</v>
      </c>
      <c r="AB39" s="1092"/>
      <c r="AC39" s="1092"/>
      <c r="AD39" s="1092"/>
      <c r="AE39" s="1092"/>
    </row>
    <row r="40" spans="1:31" s="724" customFormat="1">
      <c r="A40" s="1093" t="s">
        <v>349</v>
      </c>
      <c r="B40" s="1796"/>
      <c r="C40" s="1094">
        <v>471.50409999999999</v>
      </c>
      <c r="D40" s="1095">
        <v>484.01749999999998</v>
      </c>
      <c r="E40" s="1095">
        <v>478.3159</v>
      </c>
      <c r="F40" s="1096">
        <v>479.1807</v>
      </c>
      <c r="G40" s="739">
        <v>-1.6678999999999746</v>
      </c>
      <c r="H40" s="740">
        <v>-3.4686593659625231E-3</v>
      </c>
      <c r="I40" s="1817"/>
      <c r="J40" s="1094" t="s">
        <v>372</v>
      </c>
      <c r="K40" s="1095" t="s">
        <v>372</v>
      </c>
      <c r="L40" s="1095" t="s">
        <v>372</v>
      </c>
      <c r="M40" s="1096" t="s">
        <v>372</v>
      </c>
      <c r="N40" s="739" t="s">
        <v>372</v>
      </c>
      <c r="O40" s="741" t="s">
        <v>372</v>
      </c>
      <c r="P40" s="1796"/>
      <c r="Q40" s="1094" t="s">
        <v>372</v>
      </c>
      <c r="R40" s="1095">
        <v>426.54899999999998</v>
      </c>
      <c r="S40" s="1095">
        <v>480.83679999999998</v>
      </c>
      <c r="T40" s="1096">
        <v>441.93990000000002</v>
      </c>
      <c r="U40" s="739">
        <v>-14.262299999999982</v>
      </c>
      <c r="V40" s="741">
        <v>-3.1263110962638896E-2</v>
      </c>
      <c r="W40" s="1796"/>
      <c r="X40" s="1098">
        <v>476.10730000000001</v>
      </c>
      <c r="Y40" s="1079"/>
      <c r="Z40" s="742">
        <v>-2.7072999999999752</v>
      </c>
      <c r="AA40" s="741">
        <v>-5.6541717817292225E-3</v>
      </c>
      <c r="AB40" s="1092"/>
      <c r="AC40" s="1092"/>
      <c r="AD40" s="1092"/>
      <c r="AE40" s="1092"/>
    </row>
    <row r="41" spans="1:31" s="724" customFormat="1">
      <c r="A41" s="1093" t="s">
        <v>350</v>
      </c>
      <c r="B41" s="1796"/>
      <c r="C41" s="1094" t="s">
        <v>372</v>
      </c>
      <c r="D41" s="1095">
        <v>431.12270000000001</v>
      </c>
      <c r="E41" s="1095" t="s">
        <v>510</v>
      </c>
      <c r="F41" s="1096" t="s">
        <v>510</v>
      </c>
      <c r="G41" s="739" t="s">
        <v>372</v>
      </c>
      <c r="H41" s="740" t="s">
        <v>372</v>
      </c>
      <c r="I41" s="1817"/>
      <c r="J41" s="1094" t="s">
        <v>372</v>
      </c>
      <c r="K41" s="1095" t="s">
        <v>372</v>
      </c>
      <c r="L41" s="1095" t="s">
        <v>372</v>
      </c>
      <c r="M41" s="1096" t="s">
        <v>372</v>
      </c>
      <c r="N41" s="739" t="s">
        <v>372</v>
      </c>
      <c r="O41" s="741" t="s">
        <v>372</v>
      </c>
      <c r="P41" s="1796"/>
      <c r="Q41" s="1094" t="s">
        <v>372</v>
      </c>
      <c r="R41" s="1095">
        <v>449.64280000000002</v>
      </c>
      <c r="S41" s="1095" t="s">
        <v>510</v>
      </c>
      <c r="T41" s="1096" t="s">
        <v>510</v>
      </c>
      <c r="U41" s="739" t="s">
        <v>372</v>
      </c>
      <c r="V41" s="741" t="s">
        <v>372</v>
      </c>
      <c r="W41" s="1796"/>
      <c r="X41" s="1098" t="s">
        <v>510</v>
      </c>
      <c r="Y41" s="1079"/>
      <c r="Z41" s="742" t="s">
        <v>372</v>
      </c>
      <c r="AA41" s="741" t="s">
        <v>372</v>
      </c>
      <c r="AB41" s="1092"/>
      <c r="AC41" s="1092"/>
      <c r="AD41" s="1092"/>
      <c r="AE41" s="1092"/>
    </row>
    <row r="42" spans="1:31" s="724" customFormat="1">
      <c r="A42" s="1093" t="s">
        <v>351</v>
      </c>
      <c r="B42" s="1796"/>
      <c r="C42" s="1094" t="s">
        <v>372</v>
      </c>
      <c r="D42" s="1095">
        <v>499.58780000000002</v>
      </c>
      <c r="E42" s="1095">
        <v>493.23219999999998</v>
      </c>
      <c r="F42" s="1096">
        <v>494.6026</v>
      </c>
      <c r="G42" s="739">
        <v>3.5509000000000128</v>
      </c>
      <c r="H42" s="740">
        <v>7.2312141471051472E-3</v>
      </c>
      <c r="I42" s="1817"/>
      <c r="J42" s="1094" t="s">
        <v>372</v>
      </c>
      <c r="K42" s="1095" t="s">
        <v>372</v>
      </c>
      <c r="L42" s="1095" t="s">
        <v>372</v>
      </c>
      <c r="M42" s="1096" t="s">
        <v>372</v>
      </c>
      <c r="N42" s="739" t="s">
        <v>372</v>
      </c>
      <c r="O42" s="741" t="s">
        <v>372</v>
      </c>
      <c r="P42" s="1796"/>
      <c r="Q42" s="1094" t="s">
        <v>372</v>
      </c>
      <c r="R42" s="1095" t="s">
        <v>372</v>
      </c>
      <c r="S42" s="1095" t="s">
        <v>372</v>
      </c>
      <c r="T42" s="1096" t="s">
        <v>372</v>
      </c>
      <c r="U42" s="739" t="s">
        <v>372</v>
      </c>
      <c r="V42" s="741" t="s">
        <v>372</v>
      </c>
      <c r="W42" s="1796"/>
      <c r="X42" s="1098">
        <v>494.6026</v>
      </c>
      <c r="Y42" s="1079"/>
      <c r="Z42" s="742">
        <v>3.5509000000000128</v>
      </c>
      <c r="AA42" s="741">
        <v>7.2312141471051472E-3</v>
      </c>
      <c r="AB42" s="1092"/>
      <c r="AC42" s="1092"/>
      <c r="AD42" s="1092"/>
      <c r="AE42" s="1092"/>
    </row>
    <row r="43" spans="1:31" s="724" customFormat="1" ht="13.5" thickBot="1">
      <c r="A43" s="1102" t="s">
        <v>352</v>
      </c>
      <c r="B43" s="1796"/>
      <c r="C43" s="1103" t="s">
        <v>372</v>
      </c>
      <c r="D43" s="1104">
        <v>491.40879999999999</v>
      </c>
      <c r="E43" s="1104">
        <v>511.33170000000001</v>
      </c>
      <c r="F43" s="1105">
        <v>502.96230000000003</v>
      </c>
      <c r="G43" s="744">
        <v>12.953800000000001</v>
      </c>
      <c r="H43" s="745">
        <v>2.6435867949229364E-2</v>
      </c>
      <c r="I43" s="1817"/>
      <c r="J43" s="1103" t="s">
        <v>372</v>
      </c>
      <c r="K43" s="1104" t="s">
        <v>372</v>
      </c>
      <c r="L43" s="1104" t="s">
        <v>372</v>
      </c>
      <c r="M43" s="1105" t="s">
        <v>372</v>
      </c>
      <c r="N43" s="744" t="s">
        <v>372</v>
      </c>
      <c r="O43" s="746" t="s">
        <v>372</v>
      </c>
      <c r="P43" s="1796"/>
      <c r="Q43" s="1103" t="s">
        <v>372</v>
      </c>
      <c r="R43" s="1104">
        <v>507.47379999999998</v>
      </c>
      <c r="S43" s="1104" t="s">
        <v>372</v>
      </c>
      <c r="T43" s="1105">
        <v>507.47379999999998</v>
      </c>
      <c r="U43" s="744">
        <v>14.210599999999999</v>
      </c>
      <c r="V43" s="746">
        <v>2.8809365872013215E-2</v>
      </c>
      <c r="W43" s="1796"/>
      <c r="X43" s="1106">
        <v>503.23009999999999</v>
      </c>
      <c r="Y43" s="1079"/>
      <c r="Z43" s="747">
        <v>13.028399999999976</v>
      </c>
      <c r="AA43" s="746">
        <v>2.6577631207725272E-2</v>
      </c>
      <c r="AB43" s="1078"/>
      <c r="AC43" s="1078"/>
      <c r="AD43" s="1078"/>
      <c r="AE43" s="1078"/>
    </row>
    <row r="44" spans="1:31">
      <c r="A44" s="1819" t="s">
        <v>401</v>
      </c>
    </row>
    <row r="55" spans="3:5" ht="15">
      <c r="D55" s="1078"/>
      <c r="E55" s="727"/>
    </row>
    <row r="59" spans="3:5" ht="20.85" customHeight="1">
      <c r="C59" s="712"/>
      <c r="D59" s="748" t="s">
        <v>426</v>
      </c>
    </row>
    <row r="60" spans="3:5">
      <c r="C60" s="715"/>
      <c r="D60" s="71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W18" sqref="W18"/>
    </sheetView>
  </sheetViews>
  <sheetFormatPr defaultRowHeight="12.75" outlineLevelCol="1"/>
  <cols>
    <col min="1" max="2" width="8.7109375" style="683" hidden="1" customWidth="1" outlineLevel="1"/>
    <col min="3" max="3" width="32" style="3" customWidth="1" collapsed="1"/>
    <col min="4" max="19" width="10.42578125" style="3" customWidth="1"/>
    <col min="20" max="16384" width="9.140625" style="3"/>
  </cols>
  <sheetData>
    <row r="1" spans="1:31" ht="53.1" customHeight="1">
      <c r="C1" s="1107" t="s">
        <v>416</v>
      </c>
      <c r="D1" s="1108"/>
      <c r="E1" s="1108"/>
      <c r="F1" s="1109"/>
      <c r="G1" s="1109"/>
      <c r="H1" s="1108"/>
      <c r="I1" s="1108"/>
      <c r="J1" s="1108"/>
      <c r="K1" s="1108"/>
      <c r="L1" s="1108"/>
      <c r="M1" s="1108"/>
      <c r="N1" s="1108"/>
      <c r="O1" s="1108"/>
      <c r="P1" s="1108"/>
      <c r="Q1" s="1108"/>
      <c r="R1" s="1108"/>
      <c r="S1" s="1110" t="s">
        <v>417</v>
      </c>
      <c r="U1" s="683">
        <v>0</v>
      </c>
      <c r="AE1" s="3">
        <v>0</v>
      </c>
    </row>
    <row r="2" spans="1:31" s="635" customFormat="1" ht="20.85" customHeight="1">
      <c r="A2" s="1168"/>
      <c r="B2" s="1168"/>
      <c r="C2" s="1111"/>
      <c r="D2" s="1112"/>
      <c r="E2" s="1112"/>
      <c r="F2" s="1113"/>
      <c r="G2" s="1113"/>
      <c r="H2" s="1112"/>
      <c r="I2" s="1112"/>
      <c r="J2" s="1112"/>
      <c r="K2" s="1112"/>
      <c r="L2" s="1112"/>
      <c r="M2" s="1112"/>
      <c r="N2" s="1112"/>
      <c r="O2" s="1112"/>
      <c r="P2" s="1112"/>
      <c r="Q2" s="1112"/>
      <c r="R2" s="1112"/>
      <c r="S2" s="1114" t="str">
        <f>'[1]Current Weekly Price ACZ'!AA2</f>
        <v>06.10.2023</v>
      </c>
      <c r="U2" s="1168"/>
    </row>
    <row r="3" spans="1:31" s="684" customFormat="1">
      <c r="C3" s="1169"/>
      <c r="Q3" s="1170" t="str">
        <f>"Week "&amp;'[2]vx beef male'!$R$7</f>
        <v>Week 39</v>
      </c>
      <c r="R3" s="1171" t="s">
        <v>418</v>
      </c>
      <c r="S3" s="1172">
        <f>'[1]Current Weekly Price ACZ'!AA5</f>
        <v>45194</v>
      </c>
    </row>
    <row r="4" spans="1:31" s="684" customFormat="1">
      <c r="C4" s="1169"/>
      <c r="R4" s="1171" t="s">
        <v>419</v>
      </c>
      <c r="S4" s="1172">
        <f>'[1]Current Weekly Price ACZ'!AA6</f>
        <v>45200</v>
      </c>
    </row>
    <row r="5" spans="1:31" ht="6.6" customHeight="1">
      <c r="C5" s="1115"/>
    </row>
    <row r="6" spans="1:31" ht="28.35" customHeight="1">
      <c r="C6" s="1509" t="s">
        <v>420</v>
      </c>
      <c r="D6" s="1509"/>
      <c r="E6" s="1509"/>
      <c r="F6" s="1509"/>
      <c r="G6" s="1509"/>
      <c r="H6" s="1509"/>
      <c r="I6" s="1509"/>
      <c r="J6" s="1509"/>
      <c r="K6" s="1509"/>
      <c r="L6" s="1509"/>
      <c r="M6" s="1509"/>
      <c r="N6" s="1509"/>
      <c r="O6" s="1509"/>
      <c r="P6" s="1509"/>
      <c r="Q6" s="1509"/>
      <c r="R6" s="1509"/>
      <c r="S6" s="1509"/>
    </row>
    <row r="7" spans="1:31" ht="5.85" customHeight="1">
      <c r="C7" s="1116"/>
      <c r="D7" s="1116"/>
      <c r="E7" s="1116"/>
      <c r="F7" s="1116"/>
      <c r="G7" s="1116"/>
      <c r="H7" s="1116"/>
      <c r="I7" s="1116"/>
      <c r="J7" s="1116"/>
      <c r="K7" s="1116"/>
      <c r="L7" s="1116"/>
      <c r="M7" s="1116"/>
      <c r="N7" s="1116"/>
      <c r="O7" s="1116"/>
      <c r="P7" s="1116"/>
      <c r="Q7" s="1117"/>
      <c r="R7" s="1116"/>
      <c r="S7" s="1116"/>
    </row>
    <row r="8" spans="1:31" ht="13.5" thickBot="1">
      <c r="A8" s="1173"/>
      <c r="B8" s="1173"/>
      <c r="C8" s="1116"/>
      <c r="D8" s="1116"/>
      <c r="E8" s="1116"/>
      <c r="F8" s="1116"/>
      <c r="G8" s="1116"/>
      <c r="H8" s="1116"/>
      <c r="I8" s="1116"/>
      <c r="J8" s="1116"/>
      <c r="K8" s="1116"/>
      <c r="L8" s="1116"/>
      <c r="M8" s="1116"/>
      <c r="N8" s="1116"/>
      <c r="O8" s="1116"/>
      <c r="P8" s="1116"/>
      <c r="Q8" s="1116"/>
      <c r="R8" s="1116"/>
      <c r="S8" s="1116"/>
    </row>
    <row r="9" spans="1:31" ht="18.75" thickBot="1">
      <c r="A9" s="1173"/>
      <c r="B9" s="1173"/>
      <c r="C9" s="1118" t="s">
        <v>376</v>
      </c>
      <c r="D9" s="1119"/>
      <c r="E9" s="1119"/>
      <c r="F9" s="1119"/>
      <c r="G9" s="1119"/>
      <c r="H9" s="1119"/>
      <c r="I9" s="1119"/>
      <c r="J9" s="1119"/>
      <c r="K9" s="1119"/>
      <c r="L9" s="1119"/>
      <c r="M9" s="1119"/>
      <c r="N9" s="1119"/>
      <c r="O9" s="1119"/>
      <c r="P9" s="1119"/>
      <c r="Q9" s="1119"/>
      <c r="R9" s="1120"/>
      <c r="S9" s="1116"/>
    </row>
    <row r="10" spans="1:31" ht="13.5" thickBot="1">
      <c r="A10" s="683" t="s">
        <v>378</v>
      </c>
      <c r="B10" s="683" t="s">
        <v>379</v>
      </c>
      <c r="C10" s="1121"/>
      <c r="D10" s="1122" t="s">
        <v>326</v>
      </c>
      <c r="E10" s="1123" t="s">
        <v>329</v>
      </c>
      <c r="F10" s="1123" t="s">
        <v>330</v>
      </c>
      <c r="G10" s="1123" t="s">
        <v>332</v>
      </c>
      <c r="H10" s="1123" t="s">
        <v>334</v>
      </c>
      <c r="I10" s="1123" t="s">
        <v>335</v>
      </c>
      <c r="J10" s="1123" t="s">
        <v>337</v>
      </c>
      <c r="K10" s="1123" t="s">
        <v>344</v>
      </c>
      <c r="L10" s="1123" t="s">
        <v>345</v>
      </c>
      <c r="M10" s="1123" t="s">
        <v>346</v>
      </c>
      <c r="N10" s="1123" t="s">
        <v>347</v>
      </c>
      <c r="O10" s="1123" t="s">
        <v>348</v>
      </c>
      <c r="P10" s="1124" t="s">
        <v>349</v>
      </c>
      <c r="Q10" s="1124" t="s">
        <v>352</v>
      </c>
      <c r="R10" s="1125" t="s">
        <v>377</v>
      </c>
      <c r="S10" s="1116"/>
    </row>
    <row r="11" spans="1:31" ht="14.25">
      <c r="C11" s="1126" t="s">
        <v>380</v>
      </c>
      <c r="D11" s="1127"/>
      <c r="E11" s="1128"/>
      <c r="F11" s="1128"/>
      <c r="G11" s="1128"/>
      <c r="H11" s="1128"/>
      <c r="I11" s="1128"/>
      <c r="J11" s="1128"/>
      <c r="K11" s="1128"/>
      <c r="L11" s="1128"/>
      <c r="M11" s="1128"/>
      <c r="N11" s="1128"/>
      <c r="O11" s="1128"/>
      <c r="P11" s="1128"/>
      <c r="Q11" s="1128"/>
      <c r="R11" s="1129"/>
      <c r="S11" s="1116"/>
    </row>
    <row r="12" spans="1:31">
      <c r="C12" s="1130" t="s">
        <v>381</v>
      </c>
      <c r="D12" s="1174">
        <f>[2]TABLE!D10</f>
        <v>89.42</v>
      </c>
      <c r="E12" s="1175">
        <f>[2]TABLE!E10</f>
        <v>97.227999999999994</v>
      </c>
      <c r="F12" s="1175">
        <f>[2]TABLE!F10</f>
        <v>131.46</v>
      </c>
      <c r="G12" s="1175">
        <f>[2]TABLE!G10</f>
        <v>86.39</v>
      </c>
      <c r="H12" s="1175">
        <f>[2]TABLE!H10</f>
        <v>115.79</v>
      </c>
      <c r="I12" s="1175">
        <f>[2]TABLE!I10</f>
        <v>66.06</v>
      </c>
      <c r="J12" s="1175">
        <f>[2]TABLE!J10</f>
        <v>133.94</v>
      </c>
      <c r="K12" s="1175">
        <f>[2]TABLE!K10</f>
        <v>93</v>
      </c>
      <c r="L12" s="1175">
        <f>[2]TABLE!L10</f>
        <v>172.72</v>
      </c>
      <c r="M12" s="1175">
        <f>[2]TABLE!M10</f>
        <v>179.19579999999999</v>
      </c>
      <c r="N12" s="1175" t="e">
        <f>[2]TABLE!N10</f>
        <v>#N/A</v>
      </c>
      <c r="O12" s="1175">
        <f>[2]TABLE!O10</f>
        <v>48.271000000000001</v>
      </c>
      <c r="P12" s="1176" t="e">
        <f>[2]TABLE!P10</f>
        <v>#N/A</v>
      </c>
      <c r="Q12" s="1176" t="e">
        <f>[2]TABLE!Q10</f>
        <v>#N/A</v>
      </c>
      <c r="R12" s="1177">
        <f>[2]TABLE!R10</f>
        <v>111.0001</v>
      </c>
      <c r="S12" s="1116"/>
    </row>
    <row r="13" spans="1:31">
      <c r="A13" s="1178"/>
      <c r="B13" s="1178"/>
      <c r="C13" s="1131" t="s">
        <v>382</v>
      </c>
      <c r="D13" s="1179">
        <f>[2]TABLE!D11</f>
        <v>97.25</v>
      </c>
      <c r="E13" s="1180">
        <f>[2]TABLE!E11</f>
        <v>97.247600000000006</v>
      </c>
      <c r="F13" s="1180">
        <f>[2]TABLE!F11</f>
        <v>134.47</v>
      </c>
      <c r="G13" s="1180">
        <f>[2]TABLE!G11</f>
        <v>112.33</v>
      </c>
      <c r="H13" s="1180">
        <f>[2]TABLE!H11</f>
        <v>117.21</v>
      </c>
      <c r="I13" s="1180">
        <f>[2]TABLE!I11</f>
        <v>72.95</v>
      </c>
      <c r="J13" s="1180">
        <f>[2]TABLE!J11</f>
        <v>133.94</v>
      </c>
      <c r="K13" s="1180">
        <f>[2]TABLE!K11</f>
        <v>100</v>
      </c>
      <c r="L13" s="1180">
        <f>[2]TABLE!L11</f>
        <v>136.59</v>
      </c>
      <c r="M13" s="1180">
        <f>[2]TABLE!M11</f>
        <v>179.1026</v>
      </c>
      <c r="N13" s="1180" t="e">
        <f>[2]TABLE!N11</f>
        <v>#N/A</v>
      </c>
      <c r="O13" s="1180">
        <f>[2]TABLE!O11</f>
        <v>49.016599999999997</v>
      </c>
      <c r="P13" s="1181" t="e">
        <f>[2]TABLE!P11</f>
        <v>#N/A</v>
      </c>
      <c r="Q13" s="1181" t="e">
        <f>[2]TABLE!Q11</f>
        <v>#N/A</v>
      </c>
      <c r="R13" s="1182">
        <f>[2]TABLE!R11</f>
        <v>114.98650000000001</v>
      </c>
      <c r="S13" s="1116"/>
    </row>
    <row r="14" spans="1:31">
      <c r="A14" s="1178"/>
      <c r="B14" s="1178"/>
      <c r="C14" s="1132" t="s">
        <v>383</v>
      </c>
      <c r="D14" s="1183">
        <f>[2]TABLE!D12</f>
        <v>7.8299999999999983</v>
      </c>
      <c r="E14" s="1184">
        <f>[2]TABLE!E12</f>
        <v>-1.9600000000011164E-2</v>
      </c>
      <c r="F14" s="1184">
        <f>[2]TABLE!F12</f>
        <v>-3.0099999999999909</v>
      </c>
      <c r="G14" s="1184">
        <f>[2]TABLE!G12</f>
        <v>-25.939999999999998</v>
      </c>
      <c r="H14" s="1184">
        <f>[2]TABLE!H12</f>
        <v>-1.4199999999999875</v>
      </c>
      <c r="I14" s="1184">
        <f>[2]TABLE!I12</f>
        <v>-6.8900000000000006</v>
      </c>
      <c r="J14" s="1184">
        <f>[2]TABLE!J12</f>
        <v>0</v>
      </c>
      <c r="K14" s="1184">
        <f>[2]TABLE!K12</f>
        <v>-7</v>
      </c>
      <c r="L14" s="1184">
        <f>[2]TABLE!L12</f>
        <v>36.129999999999995</v>
      </c>
      <c r="M14" s="1184">
        <f>[2]TABLE!M12</f>
        <v>9.3199999999995953E-2</v>
      </c>
      <c r="N14" s="1185" t="e">
        <f>[2]TABLE!N12</f>
        <v>#N/A</v>
      </c>
      <c r="O14" s="1184">
        <f>[2]TABLE!O12</f>
        <v>-0.74559999999999604</v>
      </c>
      <c r="P14" s="1186"/>
      <c r="Q14" s="1187"/>
      <c r="R14" s="1188">
        <f>[2]TABLE!R12</f>
        <v>-3.9864000000000033</v>
      </c>
      <c r="S14" s="1116"/>
    </row>
    <row r="15" spans="1:31">
      <c r="A15" s="1189"/>
      <c r="B15" s="1189"/>
      <c r="C15" s="1132" t="s">
        <v>384</v>
      </c>
      <c r="D15" s="1133">
        <f>[2]TABLE!D13</f>
        <v>80.55848598334596</v>
      </c>
      <c r="E15" s="1134">
        <f>[2]TABLE!E13</f>
        <v>87.592713880437927</v>
      </c>
      <c r="F15" s="1134">
        <f>[2]TABLE!F13</f>
        <v>118.43232573664349</v>
      </c>
      <c r="G15" s="1134">
        <f>[2]TABLE!G13</f>
        <v>77.82875871282998</v>
      </c>
      <c r="H15" s="1134">
        <f>[2]TABLE!H13</f>
        <v>104.31522133763845</v>
      </c>
      <c r="I15" s="1134">
        <f>[2]TABLE!I13</f>
        <v>59.513459897783875</v>
      </c>
      <c r="J15" s="1134">
        <f>[2]TABLE!J13</f>
        <v>120.6665579580559</v>
      </c>
      <c r="K15" s="1134">
        <f>[2]TABLE!K13</f>
        <v>83.783708302965493</v>
      </c>
      <c r="L15" s="1134">
        <f>[2]TABLE!L13</f>
        <v>155.60346342030323</v>
      </c>
      <c r="M15" s="1134">
        <f>[2]TABLE!M13</f>
        <v>161.43751221845747</v>
      </c>
      <c r="N15" s="1134"/>
      <c r="O15" s="1134">
        <f>[2]TABLE!O13</f>
        <v>43.487348209596206</v>
      </c>
      <c r="P15" s="1135"/>
      <c r="Q15" s="1135"/>
      <c r="R15" s="1136"/>
      <c r="S15" s="1116"/>
    </row>
    <row r="16" spans="1:31">
      <c r="A16" s="683" t="s">
        <v>378</v>
      </c>
      <c r="B16" s="683" t="s">
        <v>386</v>
      </c>
      <c r="C16" s="1137" t="s">
        <v>385</v>
      </c>
      <c r="D16" s="1138">
        <f>[2]TABLE!D14</f>
        <v>3.1</v>
      </c>
      <c r="E16" s="1139">
        <f>[2]TABLE!E14</f>
        <v>3.17</v>
      </c>
      <c r="F16" s="1139">
        <f>[2]TABLE!F14</f>
        <v>21.7</v>
      </c>
      <c r="G16" s="1139">
        <f>[2]TABLE!G14</f>
        <v>8.6</v>
      </c>
      <c r="H16" s="1139">
        <f>[2]TABLE!H14</f>
        <v>4.6100000000000003</v>
      </c>
      <c r="I16" s="1139">
        <f>[2]TABLE!I14</f>
        <v>18.399999999999999</v>
      </c>
      <c r="J16" s="1139">
        <f>[2]TABLE!J14</f>
        <v>10.62</v>
      </c>
      <c r="K16" s="1139">
        <f>[2]TABLE!K14</f>
        <v>8.94</v>
      </c>
      <c r="L16" s="1139">
        <f>[2]TABLE!L14</f>
        <v>3.14</v>
      </c>
      <c r="M16" s="1139">
        <f>[2]TABLE!M14</f>
        <v>11.6</v>
      </c>
      <c r="N16" s="1139">
        <f>[2]TABLE!N14</f>
        <v>0</v>
      </c>
      <c r="O16" s="1139">
        <f>[2]TABLE!O14</f>
        <v>6.13</v>
      </c>
      <c r="P16" s="1140"/>
      <c r="Q16" s="1141"/>
      <c r="R16" s="1142">
        <f>[2]TABLE!R14</f>
        <v>100.00999999999999</v>
      </c>
      <c r="S16" s="1116"/>
    </row>
    <row r="17" spans="1:19" ht="14.25">
      <c r="C17" s="1126" t="s">
        <v>387</v>
      </c>
      <c r="D17" s="1143"/>
      <c r="E17" s="1144"/>
      <c r="F17" s="1144"/>
      <c r="G17" s="1144"/>
      <c r="H17" s="1144"/>
      <c r="I17" s="1144"/>
      <c r="J17" s="1144"/>
      <c r="K17" s="1144"/>
      <c r="L17" s="1144"/>
      <c r="M17" s="1144"/>
      <c r="N17" s="1144"/>
      <c r="O17" s="1144"/>
      <c r="P17" s="1144"/>
      <c r="Q17" s="1144"/>
      <c r="R17" s="1145"/>
      <c r="S17" s="1116"/>
    </row>
    <row r="18" spans="1:19">
      <c r="C18" s="1130" t="s">
        <v>381</v>
      </c>
      <c r="D18" s="1174">
        <f>[2]TABLE!D16</f>
        <v>398.61</v>
      </c>
      <c r="E18" s="1175">
        <f>[2]TABLE!E16</f>
        <v>164.60220000000001</v>
      </c>
      <c r="F18" s="1175">
        <f>[2]TABLE!F16</f>
        <v>223.2</v>
      </c>
      <c r="G18" s="1175">
        <f>[2]TABLE!G16</f>
        <v>185.71</v>
      </c>
      <c r="H18" s="1175">
        <f>[2]TABLE!H16</f>
        <v>220.3</v>
      </c>
      <c r="I18" s="1175">
        <f>[2]TABLE!I16</f>
        <v>232.24</v>
      </c>
      <c r="J18" s="1175">
        <f>[2]TABLE!J16</f>
        <v>250.67</v>
      </c>
      <c r="K18" s="1175">
        <f>[2]TABLE!K16</f>
        <v>199</v>
      </c>
      <c r="L18" s="1175">
        <f>[2]TABLE!L16</f>
        <v>352.8</v>
      </c>
      <c r="M18" s="1175">
        <f>[2]TABLE!M16</f>
        <v>267.76459999999997</v>
      </c>
      <c r="N18" s="1175" t="e">
        <f>[2]TABLE!N16</f>
        <v>#N/A</v>
      </c>
      <c r="O18" s="1175">
        <f>[2]TABLE!O16</f>
        <v>419.55549999999999</v>
      </c>
      <c r="P18" s="1176"/>
      <c r="Q18" s="1176"/>
      <c r="R18" s="1177">
        <f>[2]TABLE!R16</f>
        <v>245.04740000000001</v>
      </c>
      <c r="S18" s="1116"/>
    </row>
    <row r="19" spans="1:19">
      <c r="A19" s="1178"/>
      <c r="B19" s="1178"/>
      <c r="C19" s="1131" t="s">
        <v>382</v>
      </c>
      <c r="D19" s="1179">
        <f>[2]TABLE!D17</f>
        <v>412.5</v>
      </c>
      <c r="E19" s="1180">
        <f>[2]TABLE!E17</f>
        <v>164.60220000000001</v>
      </c>
      <c r="F19" s="1180">
        <f>[2]TABLE!F17</f>
        <v>231</v>
      </c>
      <c r="G19" s="1180">
        <f>[2]TABLE!G17</f>
        <v>216.67</v>
      </c>
      <c r="H19" s="1180">
        <f>[2]TABLE!H17</f>
        <v>220.52</v>
      </c>
      <c r="I19" s="1180">
        <f>[2]TABLE!I17</f>
        <v>234.19</v>
      </c>
      <c r="J19" s="1180">
        <f>[2]TABLE!J17</f>
        <v>250.67</v>
      </c>
      <c r="K19" s="1180">
        <f>[2]TABLE!K17</f>
        <v>217</v>
      </c>
      <c r="L19" s="1180">
        <f>[2]TABLE!L17</f>
        <v>365.49</v>
      </c>
      <c r="M19" s="1180">
        <f>[2]TABLE!M17</f>
        <v>264.60860000000002</v>
      </c>
      <c r="N19" s="1180" t="e">
        <f>[2]TABLE!N17</f>
        <v>#N/A</v>
      </c>
      <c r="O19" s="1180">
        <f>[2]TABLE!O17</f>
        <v>399.2158</v>
      </c>
      <c r="P19" s="1181"/>
      <c r="Q19" s="1181"/>
      <c r="R19" s="1182">
        <f>[2]TABLE!R17</f>
        <v>250.65989999999999</v>
      </c>
      <c r="S19" s="1116"/>
    </row>
    <row r="20" spans="1:19">
      <c r="A20" s="1178"/>
      <c r="B20" s="1178"/>
      <c r="C20" s="1132" t="s">
        <v>383</v>
      </c>
      <c r="D20" s="1183">
        <f>[2]TABLE!D18</f>
        <v>13.889999999999986</v>
      </c>
      <c r="E20" s="1185">
        <f>[2]TABLE!E18</f>
        <v>0</v>
      </c>
      <c r="F20" s="1184">
        <f>[2]TABLE!F18</f>
        <v>-7.8000000000000114</v>
      </c>
      <c r="G20" s="1184">
        <f>[2]TABLE!G18</f>
        <v>-30.95999999999998</v>
      </c>
      <c r="H20" s="1184">
        <f>[2]TABLE!H18</f>
        <v>-0.21999999999999886</v>
      </c>
      <c r="I20" s="1184">
        <f>[2]TABLE!I18</f>
        <v>-1.9499999999999886</v>
      </c>
      <c r="J20" s="1184">
        <f>[2]TABLE!J18</f>
        <v>0</v>
      </c>
      <c r="K20" s="1184">
        <f>[2]TABLE!K18</f>
        <v>-18</v>
      </c>
      <c r="L20" s="1184">
        <f>[2]TABLE!L18</f>
        <v>-12.689999999999998</v>
      </c>
      <c r="M20" s="1184">
        <f>[2]TABLE!M18</f>
        <v>3.1559999999999491</v>
      </c>
      <c r="N20" s="1185" t="e">
        <f>[2]TABLE!N18</f>
        <v>#REF!</v>
      </c>
      <c r="O20" s="1184">
        <f>[2]TABLE!O18</f>
        <v>20.339699999999993</v>
      </c>
      <c r="P20" s="1186"/>
      <c r="Q20" s="1187"/>
      <c r="R20" s="1188">
        <f>[2]TABLE!R18</f>
        <v>-5.6124999999999829</v>
      </c>
      <c r="S20" s="1116"/>
    </row>
    <row r="21" spans="1:19">
      <c r="A21" s="1189"/>
      <c r="B21" s="1189"/>
      <c r="C21" s="1132" t="s">
        <v>384</v>
      </c>
      <c r="D21" s="1133">
        <f>[2]TABLE!D19</f>
        <v>162.66648819779357</v>
      </c>
      <c r="E21" s="1146">
        <f>[2]TABLE!E19</f>
        <v>67.171575784929772</v>
      </c>
      <c r="F21" s="1134">
        <f>[2]TABLE!F19</f>
        <v>91.084418769593142</v>
      </c>
      <c r="G21" s="1134">
        <f>[2]TABLE!G19</f>
        <v>75.785337857083974</v>
      </c>
      <c r="H21" s="1134">
        <f>[2]TABLE!H19</f>
        <v>89.900974260490003</v>
      </c>
      <c r="I21" s="1134">
        <f>[2]TABLE!I19</f>
        <v>94.773500963487066</v>
      </c>
      <c r="J21" s="1134">
        <f>[2]TABLE!J19</f>
        <v>102.29449486099422</v>
      </c>
      <c r="K21" s="1134">
        <f>[2]TABLE!K19</f>
        <v>81.208778383284212</v>
      </c>
      <c r="L21" s="1134">
        <f>[2]TABLE!L19</f>
        <v>143.97214579709885</v>
      </c>
      <c r="M21" s="1134">
        <f>[2]TABLE!M19</f>
        <v>109.27053296627508</v>
      </c>
      <c r="N21" s="1134"/>
      <c r="O21" s="1134">
        <f>[2]TABLE!O19</f>
        <v>171.21401818586935</v>
      </c>
      <c r="P21" s="1135"/>
      <c r="Q21" s="1135"/>
      <c r="R21" s="1136"/>
      <c r="S21" s="1116"/>
    </row>
    <row r="22" spans="1:19" ht="13.5" thickBot="1">
      <c r="C22" s="1147" t="s">
        <v>385</v>
      </c>
      <c r="D22" s="1148">
        <f>[2]TABLE!D20</f>
        <v>3.57</v>
      </c>
      <c r="E22" s="1149">
        <f>[2]TABLE!E20</f>
        <v>0</v>
      </c>
      <c r="F22" s="1149">
        <f>[2]TABLE!F20</f>
        <v>17.29</v>
      </c>
      <c r="G22" s="1149">
        <f>[2]TABLE!G20</f>
        <v>9.2799999999999994</v>
      </c>
      <c r="H22" s="1149">
        <f>[2]TABLE!H20</f>
        <v>11.3</v>
      </c>
      <c r="I22" s="1149">
        <f>[2]TABLE!I20</f>
        <v>27.46</v>
      </c>
      <c r="J22" s="1149">
        <f>[2]TABLE!J20</f>
        <v>9.18</v>
      </c>
      <c r="K22" s="1149">
        <f>[2]TABLE!K20</f>
        <v>6.31</v>
      </c>
      <c r="L22" s="1149">
        <f>[2]TABLE!L20</f>
        <v>2.77</v>
      </c>
      <c r="M22" s="1149">
        <f>[2]TABLE!M20</f>
        <v>8.49</v>
      </c>
      <c r="N22" s="1149">
        <f>[2]TABLE!N20</f>
        <v>0</v>
      </c>
      <c r="O22" s="1149">
        <f>[2]TABLE!O20</f>
        <v>4.3499999999999996</v>
      </c>
      <c r="P22" s="1150"/>
      <c r="Q22" s="1151"/>
      <c r="R22" s="1152">
        <f>[2]TABLE!R20</f>
        <v>100</v>
      </c>
      <c r="S22" s="1116"/>
    </row>
    <row r="23" spans="1:19" ht="13.5" thickBot="1">
      <c r="A23" s="1173"/>
      <c r="B23" s="1173"/>
      <c r="C23" s="1116"/>
      <c r="D23" s="1116"/>
      <c r="E23" s="1116"/>
      <c r="F23" s="1116"/>
      <c r="G23" s="1116"/>
      <c r="H23" s="1116"/>
      <c r="I23" s="1116"/>
      <c r="J23" s="1116"/>
      <c r="K23" s="1116"/>
      <c r="L23" s="1116"/>
      <c r="M23" s="1116"/>
      <c r="N23" s="1116"/>
      <c r="O23" s="1116"/>
      <c r="P23" s="1116"/>
      <c r="Q23" s="1116"/>
      <c r="R23" s="1116"/>
      <c r="S23" s="1116"/>
    </row>
    <row r="24" spans="1:19" ht="18.75" thickBot="1">
      <c r="A24" s="1173"/>
      <c r="B24" s="1173"/>
      <c r="C24" s="1153" t="s">
        <v>388</v>
      </c>
      <c r="D24" s="1119"/>
      <c r="E24" s="1119"/>
      <c r="F24" s="1119"/>
      <c r="G24" s="1119"/>
      <c r="H24" s="1119"/>
      <c r="I24" s="1119"/>
      <c r="J24" s="1119"/>
      <c r="K24" s="1119"/>
      <c r="L24" s="1119"/>
      <c r="M24" s="1119"/>
      <c r="N24" s="1119"/>
      <c r="O24" s="1119"/>
      <c r="P24" s="1119"/>
      <c r="Q24" s="1119"/>
      <c r="R24" s="1120"/>
      <c r="S24" s="1116"/>
    </row>
    <row r="25" spans="1:19" ht="13.5" thickBot="1">
      <c r="A25" s="683" t="s">
        <v>389</v>
      </c>
      <c r="B25" s="683" t="s">
        <v>390</v>
      </c>
      <c r="C25" s="1121"/>
      <c r="D25" s="1122" t="s">
        <v>326</v>
      </c>
      <c r="E25" s="1123" t="s">
        <v>329</v>
      </c>
      <c r="F25" s="1123" t="s">
        <v>330</v>
      </c>
      <c r="G25" s="1123" t="s">
        <v>332</v>
      </c>
      <c r="H25" s="1123" t="s">
        <v>334</v>
      </c>
      <c r="I25" s="1123" t="s">
        <v>335</v>
      </c>
      <c r="J25" s="1123" t="s">
        <v>337</v>
      </c>
      <c r="K25" s="1123" t="s">
        <v>344</v>
      </c>
      <c r="L25" s="1123" t="s">
        <v>345</v>
      </c>
      <c r="M25" s="1123" t="s">
        <v>346</v>
      </c>
      <c r="N25" s="1123" t="s">
        <v>347</v>
      </c>
      <c r="O25" s="1123" t="s">
        <v>348</v>
      </c>
      <c r="P25" s="1124" t="s">
        <v>349</v>
      </c>
      <c r="Q25" s="1124" t="s">
        <v>352</v>
      </c>
      <c r="R25" s="1125" t="s">
        <v>377</v>
      </c>
      <c r="S25" s="1116"/>
    </row>
    <row r="26" spans="1:19" ht="14.25">
      <c r="C26" s="1126" t="s">
        <v>391</v>
      </c>
      <c r="D26" s="1127"/>
      <c r="E26" s="1128"/>
      <c r="F26" s="1128"/>
      <c r="G26" s="1128"/>
      <c r="H26" s="1128"/>
      <c r="I26" s="1128"/>
      <c r="J26" s="1128"/>
      <c r="K26" s="1128"/>
      <c r="L26" s="1128"/>
      <c r="M26" s="1128"/>
      <c r="N26" s="1128"/>
      <c r="O26" s="1128"/>
      <c r="P26" s="1128"/>
      <c r="Q26" s="1128"/>
      <c r="R26" s="1129"/>
      <c r="S26" s="1116"/>
    </row>
    <row r="27" spans="1:19">
      <c r="C27" s="1130" t="s">
        <v>392</v>
      </c>
      <c r="D27" s="1174">
        <f>[2]TABLE!D25</f>
        <v>4.6500000000000004</v>
      </c>
      <c r="E27" s="1175"/>
      <c r="F27" s="1175"/>
      <c r="G27" s="1175">
        <f>[2]TABLE!G25</f>
        <v>2.77</v>
      </c>
      <c r="H27" s="1175">
        <f>[2]TABLE!H25</f>
        <v>3.18</v>
      </c>
      <c r="I27" s="1175">
        <f>[2]TABLE!I25</f>
        <v>3.46</v>
      </c>
      <c r="J27" s="1175">
        <f>[2]TABLE!J25</f>
        <v>3.51</v>
      </c>
      <c r="K27" s="1175"/>
      <c r="L27" s="1175">
        <f>[2]TABLE!L25</f>
        <v>2.85</v>
      </c>
      <c r="M27" s="1175" t="str">
        <f>[2]TABLE!M25</f>
        <v/>
      </c>
      <c r="N27" s="1175">
        <f>[2]TABLE!N25</f>
        <v>2.76</v>
      </c>
      <c r="O27" s="1175"/>
      <c r="P27" s="1176"/>
      <c r="Q27" s="1176">
        <f>[2]TABLE!Q25</f>
        <v>2.6074999999999999</v>
      </c>
      <c r="R27" s="1177">
        <f>[2]TABLE!R25</f>
        <v>3.2618999999999998</v>
      </c>
      <c r="S27" s="1116"/>
    </row>
    <row r="28" spans="1:19">
      <c r="A28" s="1178"/>
      <c r="B28" s="1178"/>
      <c r="C28" s="1131" t="s">
        <v>382</v>
      </c>
      <c r="D28" s="1179">
        <f>[2]TABLE!D26</f>
        <v>4.6500000000000004</v>
      </c>
      <c r="E28" s="1154"/>
      <c r="F28" s="1155"/>
      <c r="G28" s="1155">
        <f>[2]TABLE!G26</f>
        <v>2.78</v>
      </c>
      <c r="H28" s="1155">
        <f>[2]TABLE!H26</f>
        <v>3.17</v>
      </c>
      <c r="I28" s="1155">
        <f>[2]TABLE!I26</f>
        <v>3.47</v>
      </c>
      <c r="J28" s="1155">
        <f>[2]TABLE!J26</f>
        <v>3.51</v>
      </c>
      <c r="K28" s="1155"/>
      <c r="L28" s="1155">
        <f>[2]TABLE!L26</f>
        <v>2.6</v>
      </c>
      <c r="M28" s="1155" t="str">
        <f>[2]TABLE!M26</f>
        <v/>
      </c>
      <c r="N28" s="1155">
        <f>[2]TABLE!N26</f>
        <v>2.71</v>
      </c>
      <c r="O28" s="1155"/>
      <c r="P28" s="1156"/>
      <c r="Q28" s="1156">
        <f>[2]TABLE!Q26</f>
        <v>2.5577000000000001</v>
      </c>
      <c r="R28" s="1182">
        <f>[2]TABLE!R26</f>
        <v>3.2488000000000001</v>
      </c>
      <c r="S28" s="1116"/>
    </row>
    <row r="29" spans="1:19">
      <c r="A29" s="1178"/>
      <c r="B29" s="1178"/>
      <c r="C29" s="1132" t="s">
        <v>383</v>
      </c>
      <c r="D29" s="1183">
        <f>[2]TABLE!D27</f>
        <v>0</v>
      </c>
      <c r="E29" s="1185"/>
      <c r="F29" s="1184"/>
      <c r="G29" s="1184">
        <f>[2]TABLE!G27</f>
        <v>-9.9999999999997868E-3</v>
      </c>
      <c r="H29" s="1184">
        <f>[2]TABLE!H27</f>
        <v>1.0000000000000231E-2</v>
      </c>
      <c r="I29" s="1184">
        <f>[2]TABLE!I27</f>
        <v>-1.0000000000000231E-2</v>
      </c>
      <c r="J29" s="1184">
        <f>[2]TABLE!J27</f>
        <v>0</v>
      </c>
      <c r="K29" s="1184"/>
      <c r="L29" s="1184">
        <f>[2]TABLE!L27</f>
        <v>0.25</v>
      </c>
      <c r="M29" s="1184" t="e">
        <f>[2]TABLE!M27</f>
        <v>#VALUE!</v>
      </c>
      <c r="N29" s="1184">
        <f>[2]TABLE!N27</f>
        <v>4.9999999999999822E-2</v>
      </c>
      <c r="O29" s="1185"/>
      <c r="P29" s="1187"/>
      <c r="Q29" s="1186">
        <f>[2]TABLE!Q27</f>
        <v>4.9799999999999844E-2</v>
      </c>
      <c r="R29" s="1188">
        <f>[2]TABLE!R27</f>
        <v>1.3099999999999667E-2</v>
      </c>
      <c r="S29" s="1116"/>
    </row>
    <row r="30" spans="1:19">
      <c r="A30" s="1189"/>
      <c r="B30" s="1189"/>
      <c r="C30" s="1132" t="s">
        <v>384</v>
      </c>
      <c r="D30" s="1133">
        <f>[2]TABLE!D28</f>
        <v>142.55495263496738</v>
      </c>
      <c r="E30" s="1146"/>
      <c r="F30" s="1134"/>
      <c r="G30" s="1134">
        <f>[2]TABLE!G28</f>
        <v>84.919831999754749</v>
      </c>
      <c r="H30" s="1134">
        <f>[2]TABLE!H28</f>
        <v>97.489193414880901</v>
      </c>
      <c r="I30" s="1134">
        <f>[2]TABLE!I28</f>
        <v>106.07314755204023</v>
      </c>
      <c r="J30" s="1134">
        <f>[2]TABLE!J28</f>
        <v>107.60599650510439</v>
      </c>
      <c r="K30" s="1134"/>
      <c r="L30" s="1134">
        <f>[2]TABLE!L28</f>
        <v>87.372390324657417</v>
      </c>
      <c r="M30" s="1134" t="e">
        <f>[2]TABLE!M28</f>
        <v>#VALUE!</v>
      </c>
      <c r="N30" s="1134" t="e">
        <f>[2]TABLE!N28</f>
        <v>#REF!</v>
      </c>
      <c r="O30" s="1134"/>
      <c r="P30" s="1135"/>
      <c r="Q30" s="1135">
        <f>[2]TABLE!Q28</f>
        <v>79.938072902296213</v>
      </c>
      <c r="R30" s="1157"/>
      <c r="S30" s="1116"/>
    </row>
    <row r="31" spans="1:19">
      <c r="A31" s="683" t="s">
        <v>389</v>
      </c>
      <c r="B31" s="683" t="s">
        <v>393</v>
      </c>
      <c r="C31" s="1137" t="s">
        <v>385</v>
      </c>
      <c r="D31" s="1138">
        <f>[2]TABLE!D29</f>
        <v>5.45</v>
      </c>
      <c r="E31" s="1139"/>
      <c r="F31" s="1139" t="e">
        <f>[2]TABLE!F29</f>
        <v>#REF!</v>
      </c>
      <c r="G31" s="1139">
        <f>[2]TABLE!G29</f>
        <v>20.34</v>
      </c>
      <c r="H31" s="1139">
        <f>[2]TABLE!H29</f>
        <v>7.69</v>
      </c>
      <c r="I31" s="1139">
        <f>[2]TABLE!I29</f>
        <v>44.62</v>
      </c>
      <c r="J31" s="1139">
        <f>[2]TABLE!J29</f>
        <v>7.21</v>
      </c>
      <c r="K31" s="1139"/>
      <c r="L31" s="1139">
        <f>[2]TABLE!L29</f>
        <v>5.73</v>
      </c>
      <c r="M31" s="1139">
        <f>[2]TABLE!M29</f>
        <v>0</v>
      </c>
      <c r="N31" s="1139">
        <f>[2]TABLE!N29</f>
        <v>4.37</v>
      </c>
      <c r="O31" s="1139"/>
      <c r="P31" s="1140"/>
      <c r="Q31" s="1141">
        <f>[2]TABLE!Q29</f>
        <v>4.59</v>
      </c>
      <c r="R31" s="1142">
        <f>[2]TABLE!R29</f>
        <v>100</v>
      </c>
      <c r="S31" s="1116"/>
    </row>
    <row r="32" spans="1:19" ht="14.25">
      <c r="C32" s="1126" t="s">
        <v>394</v>
      </c>
      <c r="D32" s="1143"/>
      <c r="E32" s="1144"/>
      <c r="F32" s="1144"/>
      <c r="G32" s="1144"/>
      <c r="H32" s="1144"/>
      <c r="I32" s="1144"/>
      <c r="J32" s="1144"/>
      <c r="K32" s="1144"/>
      <c r="L32" s="1144"/>
      <c r="M32" s="1144"/>
      <c r="N32" s="1144"/>
      <c r="O32" s="1144"/>
      <c r="P32" s="1144"/>
      <c r="Q32" s="1144"/>
      <c r="R32" s="1145"/>
      <c r="S32" s="1116"/>
    </row>
    <row r="33" spans="1:19">
      <c r="C33" s="1130" t="s">
        <v>392</v>
      </c>
      <c r="D33" s="1174">
        <f>[2]TABLE!D31</f>
        <v>4.4400000000000004</v>
      </c>
      <c r="E33" s="1175"/>
      <c r="F33" s="1175">
        <f>[2]TABLE!F31</f>
        <v>5.33</v>
      </c>
      <c r="G33" s="1175">
        <f>[2]TABLE!G31</f>
        <v>2.2799999999999998</v>
      </c>
      <c r="H33" s="1175" t="e">
        <f>[2]TABLE!H31</f>
        <v>#N/A</v>
      </c>
      <c r="I33" s="1175">
        <f>[2]TABLE!I31</f>
        <v>3.4</v>
      </c>
      <c r="J33" s="1175">
        <f>[2]TABLE!J31</f>
        <v>3.76</v>
      </c>
      <c r="K33" s="1175"/>
      <c r="L33" s="1175">
        <f>[2]TABLE!L31</f>
        <v>2.5099999999999998</v>
      </c>
      <c r="M33" s="1175"/>
      <c r="N33" s="1175">
        <f>[2]TABLE!N31</f>
        <v>2.5</v>
      </c>
      <c r="O33" s="1175"/>
      <c r="P33" s="1176"/>
      <c r="Q33" s="1176">
        <f>[2]TABLE!Q31</f>
        <v>2.1457000000000002</v>
      </c>
      <c r="R33" s="1177">
        <f>[2]TABLE!R31</f>
        <v>3.6038000000000001</v>
      </c>
      <c r="S33" s="1116"/>
    </row>
    <row r="34" spans="1:19">
      <c r="A34" s="1178"/>
      <c r="B34" s="1178"/>
      <c r="C34" s="1131" t="s">
        <v>382</v>
      </c>
      <c r="D34" s="1179">
        <f>[2]TABLE!D32</f>
        <v>4.4400000000000004</v>
      </c>
      <c r="E34" s="1180"/>
      <c r="F34" s="1180">
        <f>[2]TABLE!F32</f>
        <v>5.22</v>
      </c>
      <c r="G34" s="1180">
        <f>[2]TABLE!G32</f>
        <v>2.33</v>
      </c>
      <c r="H34" s="1180" t="e">
        <f>[2]TABLE!H32</f>
        <v>#N/A</v>
      </c>
      <c r="I34" s="1180">
        <f>[2]TABLE!I32</f>
        <v>3.38</v>
      </c>
      <c r="J34" s="1180">
        <f>[2]TABLE!J32</f>
        <v>3.76</v>
      </c>
      <c r="K34" s="1180"/>
      <c r="L34" s="1180">
        <f>[2]TABLE!L32</f>
        <v>2.3199999999999998</v>
      </c>
      <c r="M34" s="1180"/>
      <c r="N34" s="1180">
        <f>[2]TABLE!N32</f>
        <v>2.64</v>
      </c>
      <c r="O34" s="1180"/>
      <c r="P34" s="1181"/>
      <c r="Q34" s="1181">
        <f>[2]TABLE!Q32</f>
        <v>2.0485000000000002</v>
      </c>
      <c r="R34" s="1182">
        <f>[2]TABLE!R32</f>
        <v>3.5731999999999999</v>
      </c>
      <c r="S34" s="1116"/>
    </row>
    <row r="35" spans="1:19">
      <c r="A35" s="1178"/>
      <c r="B35" s="1178"/>
      <c r="C35" s="1132" t="s">
        <v>383</v>
      </c>
      <c r="D35" s="1183">
        <f>[2]TABLE!D33</f>
        <v>0</v>
      </c>
      <c r="E35" s="1185"/>
      <c r="F35" s="1184">
        <f>[2]TABLE!F33</f>
        <v>0.11000000000000032</v>
      </c>
      <c r="G35" s="1184">
        <f>[2]TABLE!G33</f>
        <v>-5.0000000000000266E-2</v>
      </c>
      <c r="H35" s="1184" t="e">
        <f>[2]TABLE!H33</f>
        <v>#N/A</v>
      </c>
      <c r="I35" s="1184">
        <f>[2]TABLE!I33</f>
        <v>2.0000000000000018E-2</v>
      </c>
      <c r="J35" s="1184">
        <f>[2]TABLE!J33</f>
        <v>0</v>
      </c>
      <c r="K35" s="1184"/>
      <c r="L35" s="1184">
        <f>[2]TABLE!L33</f>
        <v>0.18999999999999995</v>
      </c>
      <c r="M35" s="1184"/>
      <c r="N35" s="1184">
        <f>[2]TABLE!N33</f>
        <v>-0.14000000000000012</v>
      </c>
      <c r="O35" s="1185"/>
      <c r="P35" s="1187"/>
      <c r="Q35" s="1186">
        <f>[2]TABLE!Q33</f>
        <v>9.7199999999999953E-2</v>
      </c>
      <c r="R35" s="1188">
        <f>[2]TABLE!R33</f>
        <v>3.0600000000000183E-2</v>
      </c>
      <c r="S35" s="1116"/>
    </row>
    <row r="36" spans="1:19">
      <c r="A36" s="1189"/>
      <c r="B36" s="1189"/>
      <c r="C36" s="1132" t="s">
        <v>384</v>
      </c>
      <c r="D36" s="1133">
        <f>[2]TABLE!D34</f>
        <v>123.20328542094457</v>
      </c>
      <c r="E36" s="1146"/>
      <c r="F36" s="1134">
        <f>[2]TABLE!F34</f>
        <v>147.89943948054832</v>
      </c>
      <c r="G36" s="1134">
        <f>[2]TABLE!G34</f>
        <v>63.266551972917476</v>
      </c>
      <c r="H36" s="1134" t="e">
        <f>[2]TABLE!H34</f>
        <v>#N/A</v>
      </c>
      <c r="I36" s="1134">
        <f>[2]TABLE!I34</f>
        <v>94.344858205227808</v>
      </c>
      <c r="J36" s="1134">
        <f>[2]TABLE!J34</f>
        <v>104.33431377989899</v>
      </c>
      <c r="K36" s="1134"/>
      <c r="L36" s="1134">
        <f>[2]TABLE!L34</f>
        <v>69.648704145624052</v>
      </c>
      <c r="M36" s="1134"/>
      <c r="N36" s="1134" t="e">
        <f>[2]TABLE!N34</f>
        <v>#REF!</v>
      </c>
      <c r="O36" s="1134"/>
      <c r="P36" s="1135"/>
      <c r="Q36" s="1135">
        <f>[2]TABLE!Q34</f>
        <v>59.539930073810979</v>
      </c>
      <c r="R36" s="1136"/>
      <c r="S36" s="1116"/>
    </row>
    <row r="37" spans="1:19">
      <c r="A37" s="683" t="s">
        <v>389</v>
      </c>
      <c r="B37" s="683" t="s">
        <v>395</v>
      </c>
      <c r="C37" s="1137" t="s">
        <v>385</v>
      </c>
      <c r="D37" s="1138">
        <f>[2]TABLE!D35</f>
        <v>2.85</v>
      </c>
      <c r="E37" s="1139"/>
      <c r="F37" s="1139">
        <f>[2]TABLE!F35</f>
        <v>25.17</v>
      </c>
      <c r="G37" s="1139">
        <f>[2]TABLE!G35</f>
        <v>24.15</v>
      </c>
      <c r="H37" s="1139">
        <f>[2]TABLE!H35</f>
        <v>0</v>
      </c>
      <c r="I37" s="1139">
        <f>[2]TABLE!I35</f>
        <v>21.5</v>
      </c>
      <c r="J37" s="1139">
        <f>[2]TABLE!J35</f>
        <v>16.48</v>
      </c>
      <c r="K37" s="1139"/>
      <c r="L37" s="1139">
        <f>[2]TABLE!L35</f>
        <v>4.92</v>
      </c>
      <c r="M37" s="1139"/>
      <c r="N37" s="1139">
        <f>[2]TABLE!N35</f>
        <v>1.46</v>
      </c>
      <c r="O37" s="1139"/>
      <c r="P37" s="1140"/>
      <c r="Q37" s="1141">
        <f>[2]TABLE!Q35</f>
        <v>3.47</v>
      </c>
      <c r="R37" s="1142">
        <f>[2]TABLE!R35</f>
        <v>100</v>
      </c>
      <c r="S37" s="1116"/>
    </row>
    <row r="38" spans="1:19" ht="14.25">
      <c r="C38" s="1126" t="s">
        <v>396</v>
      </c>
      <c r="D38" s="1143"/>
      <c r="E38" s="1144"/>
      <c r="F38" s="1144"/>
      <c r="G38" s="1144"/>
      <c r="H38" s="1144"/>
      <c r="I38" s="1144"/>
      <c r="J38" s="1144"/>
      <c r="K38" s="1144"/>
      <c r="L38" s="1144"/>
      <c r="M38" s="1144"/>
      <c r="N38" s="1144"/>
      <c r="O38" s="1144"/>
      <c r="P38" s="1144"/>
      <c r="Q38" s="1144"/>
      <c r="R38" s="1145"/>
      <c r="S38" s="1116"/>
    </row>
    <row r="39" spans="1:19">
      <c r="C39" s="1130" t="s">
        <v>392</v>
      </c>
      <c r="D39" s="1174">
        <f>[2]TABLE!D37</f>
        <v>3.2</v>
      </c>
      <c r="E39" s="1175"/>
      <c r="F39" s="1175">
        <f>[2]TABLE!F37</f>
        <v>2.64</v>
      </c>
      <c r="G39" s="1175">
        <f>[2]TABLE!G37</f>
        <v>2.31</v>
      </c>
      <c r="H39" s="1175" t="e">
        <f>[2]TABLE!H37</f>
        <v>#N/A</v>
      </c>
      <c r="I39" s="1175">
        <f>[2]TABLE!I37</f>
        <v>3.19</v>
      </c>
      <c r="J39" s="1175">
        <f>[2]TABLE!J37</f>
        <v>2.94</v>
      </c>
      <c r="K39" s="1175"/>
      <c r="L39" s="1175">
        <f>[2]TABLE!L37</f>
        <v>2.33</v>
      </c>
      <c r="M39" s="1175"/>
      <c r="N39" s="1175">
        <f>[2]TABLE!N37</f>
        <v>2.5299999999999998</v>
      </c>
      <c r="O39" s="1175"/>
      <c r="P39" s="1176"/>
      <c r="Q39" s="1176">
        <f>[2]TABLE!Q37</f>
        <v>2.0728</v>
      </c>
      <c r="R39" s="1177">
        <f>[2]TABLE!R37</f>
        <v>2.8104</v>
      </c>
      <c r="S39" s="1116"/>
    </row>
    <row r="40" spans="1:19">
      <c r="A40" s="1178"/>
      <c r="B40" s="1178"/>
      <c r="C40" s="1131" t="s">
        <v>382</v>
      </c>
      <c r="D40" s="1179">
        <f>[2]TABLE!D38</f>
        <v>3.2</v>
      </c>
      <c r="E40" s="1180"/>
      <c r="F40" s="1180">
        <f>[2]TABLE!F38</f>
        <v>2.65</v>
      </c>
      <c r="G40" s="1180">
        <f>[2]TABLE!G38</f>
        <v>2.37</v>
      </c>
      <c r="H40" s="1180" t="e">
        <f>[2]TABLE!H38</f>
        <v>#N/A</v>
      </c>
      <c r="I40" s="1180">
        <f>[2]TABLE!I38</f>
        <v>3.16</v>
      </c>
      <c r="J40" s="1180">
        <f>[2]TABLE!J38</f>
        <v>2.94</v>
      </c>
      <c r="K40" s="1180"/>
      <c r="L40" s="1180">
        <f>[2]TABLE!L38</f>
        <v>2.4700000000000002</v>
      </c>
      <c r="M40" s="1180"/>
      <c r="N40" s="1180">
        <f>[2]TABLE!N38</f>
        <v>2.41</v>
      </c>
      <c r="O40" s="1180"/>
      <c r="P40" s="1181"/>
      <c r="Q40" s="1181">
        <f>[2]TABLE!Q38</f>
        <v>1.867</v>
      </c>
      <c r="R40" s="1182">
        <f>[2]TABLE!R38</f>
        <v>2.8081</v>
      </c>
      <c r="S40" s="1116"/>
    </row>
    <row r="41" spans="1:19">
      <c r="A41" s="1178"/>
      <c r="B41" s="1178"/>
      <c r="C41" s="1132" t="s">
        <v>383</v>
      </c>
      <c r="D41" s="1183">
        <f>[2]TABLE!D39</f>
        <v>0</v>
      </c>
      <c r="E41" s="1185"/>
      <c r="F41" s="1184">
        <f>[2]TABLE!F39</f>
        <v>-9.9999999999997868E-3</v>
      </c>
      <c r="G41" s="1184">
        <f>[2]TABLE!G39</f>
        <v>-6.0000000000000053E-2</v>
      </c>
      <c r="H41" s="1184" t="e">
        <f>[2]TABLE!H39</f>
        <v>#N/A</v>
      </c>
      <c r="I41" s="1184">
        <f>[2]TABLE!I39</f>
        <v>2.9999999999999805E-2</v>
      </c>
      <c r="J41" s="1184">
        <f>[2]TABLE!J39</f>
        <v>0</v>
      </c>
      <c r="K41" s="1184"/>
      <c r="L41" s="1184">
        <f>[2]TABLE!L39</f>
        <v>-0.14000000000000012</v>
      </c>
      <c r="M41" s="1184"/>
      <c r="N41" s="1184">
        <f>[2]TABLE!N39</f>
        <v>0.11999999999999966</v>
      </c>
      <c r="O41" s="1185"/>
      <c r="P41" s="1187"/>
      <c r="Q41" s="1186">
        <f>[2]TABLE!Q39</f>
        <v>0.20579999999999998</v>
      </c>
      <c r="R41" s="1188">
        <f>[2]TABLE!R39</f>
        <v>2.2999999999999687E-3</v>
      </c>
      <c r="S41" s="1116"/>
    </row>
    <row r="42" spans="1:19">
      <c r="A42" s="1189"/>
      <c r="B42" s="1189"/>
      <c r="C42" s="1132" t="s">
        <v>384</v>
      </c>
      <c r="D42" s="1133">
        <f>[2]TABLE!D40</f>
        <v>113.86279533162539</v>
      </c>
      <c r="E42" s="1146"/>
      <c r="F42" s="1134">
        <f>[2]TABLE!F40</f>
        <v>93.936806148590961</v>
      </c>
      <c r="G42" s="1134">
        <f>[2]TABLE!G40</f>
        <v>82.194705380017083</v>
      </c>
      <c r="H42" s="1134" t="e">
        <f>[2]TABLE!H40</f>
        <v>#N/A</v>
      </c>
      <c r="I42" s="1134">
        <f>[2]TABLE!I40</f>
        <v>113.50697409621407</v>
      </c>
      <c r="J42" s="1134">
        <f>[2]TABLE!J40</f>
        <v>104.61144321093083</v>
      </c>
      <c r="K42" s="1134"/>
      <c r="L42" s="1134">
        <f>[2]TABLE!L40</f>
        <v>82.906347850839751</v>
      </c>
      <c r="M42" s="1134"/>
      <c r="N42" s="1134" t="e">
        <f>[2]TABLE!N40</f>
        <v>#REF!</v>
      </c>
      <c r="O42" s="1134"/>
      <c r="P42" s="1135"/>
      <c r="Q42" s="1135">
        <f>[2]TABLE!Q40</f>
        <v>73.754625676060343</v>
      </c>
      <c r="R42" s="1136"/>
      <c r="S42" s="1116"/>
    </row>
    <row r="43" spans="1:19" ht="13.5" thickBot="1">
      <c r="C43" s="1147" t="s">
        <v>385</v>
      </c>
      <c r="D43" s="1148">
        <f>[2]TABLE!D41</f>
        <v>5.14</v>
      </c>
      <c r="E43" s="1149"/>
      <c r="F43" s="1149">
        <f>[2]TABLE!F41</f>
        <v>25.14</v>
      </c>
      <c r="G43" s="1149">
        <f>[2]TABLE!G41</f>
        <v>14.29</v>
      </c>
      <c r="H43" s="1149">
        <f>[2]TABLE!H41</f>
        <v>0</v>
      </c>
      <c r="I43" s="1149">
        <f>[2]TABLE!I41</f>
        <v>32.54</v>
      </c>
      <c r="J43" s="1149">
        <f>[2]TABLE!J41</f>
        <v>13.84</v>
      </c>
      <c r="K43" s="1149"/>
      <c r="L43" s="1149">
        <f>[2]TABLE!L41</f>
        <v>3.79</v>
      </c>
      <c r="M43" s="1149"/>
      <c r="N43" s="1149">
        <f>[2]TABLE!N41</f>
        <v>2.1800000000000002</v>
      </c>
      <c r="O43" s="1149"/>
      <c r="P43" s="1150"/>
      <c r="Q43" s="1151">
        <f>[2]TABLE!Q41</f>
        <v>3.09</v>
      </c>
      <c r="R43" s="1152">
        <f>[2]TABLE!R41</f>
        <v>100.01000000000002</v>
      </c>
      <c r="S43" s="1116"/>
    </row>
    <row r="44" spans="1:19" ht="13.5" thickBot="1">
      <c r="A44" s="1173" t="s">
        <v>397</v>
      </c>
      <c r="B44" s="1173" t="s">
        <v>398</v>
      </c>
      <c r="C44" s="1116"/>
      <c r="D44" s="1116"/>
      <c r="E44" s="1116"/>
      <c r="F44" s="1116"/>
      <c r="G44" s="1116"/>
      <c r="H44" s="1116"/>
      <c r="I44" s="1116"/>
      <c r="J44" s="1116"/>
      <c r="K44" s="1116"/>
      <c r="L44" s="1116"/>
      <c r="M44" s="1116"/>
      <c r="N44" s="1116"/>
      <c r="O44" s="1116"/>
      <c r="P44" s="1116"/>
      <c r="Q44" s="1116"/>
      <c r="R44" s="1116"/>
      <c r="S44" s="1116"/>
    </row>
    <row r="45" spans="1:19" ht="18.75" thickBot="1">
      <c r="A45" s="1173"/>
      <c r="B45" s="1173"/>
      <c r="C45" s="1118" t="s">
        <v>399</v>
      </c>
      <c r="D45" s="1119"/>
      <c r="E45" s="1119"/>
      <c r="F45" s="1119"/>
      <c r="G45" s="1119"/>
      <c r="H45" s="1119"/>
      <c r="I45" s="1119"/>
      <c r="J45" s="1119"/>
      <c r="K45" s="1119"/>
      <c r="L45" s="1119"/>
      <c r="M45" s="1119"/>
      <c r="N45" s="1119"/>
      <c r="O45" s="1119"/>
      <c r="P45" s="1119"/>
      <c r="Q45" s="1119"/>
      <c r="R45" s="1120"/>
      <c r="S45" s="1116"/>
    </row>
    <row r="46" spans="1:19" ht="13.5" thickBot="1">
      <c r="C46" s="1121"/>
      <c r="D46" s="1122" t="s">
        <v>326</v>
      </c>
      <c r="E46" s="1123" t="s">
        <v>329</v>
      </c>
      <c r="F46" s="1123" t="s">
        <v>330</v>
      </c>
      <c r="G46" s="1123" t="s">
        <v>332</v>
      </c>
      <c r="H46" s="1123" t="s">
        <v>334</v>
      </c>
      <c r="I46" s="1123" t="s">
        <v>335</v>
      </c>
      <c r="J46" s="1123" t="s">
        <v>337</v>
      </c>
      <c r="K46" s="1123" t="s">
        <v>344</v>
      </c>
      <c r="L46" s="1123" t="s">
        <v>345</v>
      </c>
      <c r="M46" s="1123" t="s">
        <v>346</v>
      </c>
      <c r="N46" s="1123" t="s">
        <v>347</v>
      </c>
      <c r="O46" s="1123" t="s">
        <v>348</v>
      </c>
      <c r="P46" s="1124" t="s">
        <v>349</v>
      </c>
      <c r="Q46" s="1124" t="s">
        <v>352</v>
      </c>
      <c r="R46" s="1125" t="s">
        <v>377</v>
      </c>
      <c r="S46" s="1116"/>
    </row>
    <row r="47" spans="1:19">
      <c r="C47" s="1158" t="s">
        <v>400</v>
      </c>
      <c r="D47" s="1159">
        <f>[2]TABLE!D45</f>
        <v>683.5</v>
      </c>
      <c r="E47" s="1160"/>
      <c r="F47" s="1161">
        <f>[2]TABLE!F45</f>
        <v>528</v>
      </c>
      <c r="G47" s="1161"/>
      <c r="H47" s="1161"/>
      <c r="I47" s="1161">
        <f>[2]TABLE!I45</f>
        <v>666.9</v>
      </c>
      <c r="J47" s="1161">
        <f>[2]TABLE!J45</f>
        <v>559.25</v>
      </c>
      <c r="K47" s="1160">
        <f>[2]TABLE!K45</f>
        <v>563.95000000000005</v>
      </c>
      <c r="L47" s="1160"/>
      <c r="M47" s="1160"/>
      <c r="N47" s="1160">
        <f>[2]TABLE!N45</f>
        <v>491.21</v>
      </c>
      <c r="O47" s="1160"/>
      <c r="P47" s="1160">
        <f>[2]TABLE!P45</f>
        <v>447.09</v>
      </c>
      <c r="Q47" s="1160"/>
      <c r="R47" s="1162">
        <f>[2]TABLE!R45</f>
        <v>598.07249999999999</v>
      </c>
      <c r="S47" s="1116"/>
    </row>
    <row r="48" spans="1:19">
      <c r="A48" s="1178"/>
      <c r="B48" s="1178"/>
      <c r="C48" s="1163" t="s">
        <v>382</v>
      </c>
      <c r="D48" s="1164">
        <f>[2]TABLE!D46</f>
        <v>683.5</v>
      </c>
      <c r="E48" s="1165"/>
      <c r="F48" s="1165">
        <f>[2]TABLE!F46</f>
        <v>520</v>
      </c>
      <c r="G48" s="1165"/>
      <c r="H48" s="1165"/>
      <c r="I48" s="1165">
        <f>[2]TABLE!I46</f>
        <v>658.7</v>
      </c>
      <c r="J48" s="1165">
        <f>[2]TABLE!J46</f>
        <v>559.25</v>
      </c>
      <c r="K48" s="1165">
        <f>[2]TABLE!K46</f>
        <v>563.95000000000005</v>
      </c>
      <c r="L48" s="1165"/>
      <c r="M48" s="1165"/>
      <c r="N48" s="1165">
        <f>[2]TABLE!N46</f>
        <v>474.17</v>
      </c>
      <c r="O48" s="1165"/>
      <c r="P48" s="1165">
        <f>[2]TABLE!P46</f>
        <v>447.09</v>
      </c>
      <c r="Q48" s="1166"/>
      <c r="R48" s="1167">
        <f>[2]TABLE!R46</f>
        <v>594.82389999999998</v>
      </c>
      <c r="S48" s="1116"/>
    </row>
    <row r="49" spans="1:19">
      <c r="A49" s="1178"/>
      <c r="B49" s="1178"/>
      <c r="C49" s="1132" t="s">
        <v>383</v>
      </c>
      <c r="D49" s="1183">
        <f>[2]TABLE!D47</f>
        <v>0</v>
      </c>
      <c r="E49" s="1185"/>
      <c r="F49" s="1184">
        <f>[2]TABLE!F47</f>
        <v>8</v>
      </c>
      <c r="G49" s="1184"/>
      <c r="H49" s="1184"/>
      <c r="I49" s="1184">
        <f>[2]TABLE!I47</f>
        <v>8.1999999999999318</v>
      </c>
      <c r="J49" s="1184">
        <f>[2]TABLE!J47</f>
        <v>0</v>
      </c>
      <c r="K49" s="1184">
        <f>[2]TABLE!K47</f>
        <v>0</v>
      </c>
      <c r="L49" s="1184"/>
      <c r="M49" s="1184"/>
      <c r="N49" s="1184">
        <f>[2]TABLE!N47</f>
        <v>17.039999999999964</v>
      </c>
      <c r="O49" s="1184"/>
      <c r="P49" s="1184">
        <f>[2]TABLE!P47</f>
        <v>0</v>
      </c>
      <c r="Q49" s="1187"/>
      <c r="R49" s="1188">
        <f>[2]TABLE!R47</f>
        <v>3.2486000000000104</v>
      </c>
      <c r="S49" s="1116"/>
    </row>
    <row r="50" spans="1:19">
      <c r="A50" s="1189"/>
      <c r="B50" s="1189"/>
      <c r="C50" s="1132" t="s">
        <v>384</v>
      </c>
      <c r="D50" s="1133">
        <f>[2]TABLE!D48</f>
        <v>114.28380338504111</v>
      </c>
      <c r="E50" s="1134"/>
      <c r="F50" s="1134">
        <f>[2]TABLE!F48</f>
        <v>88.283611100660877</v>
      </c>
      <c r="G50" s="1134"/>
      <c r="H50" s="1134"/>
      <c r="I50" s="1134">
        <f>[2]TABLE!I48</f>
        <v>111.5082201572552</v>
      </c>
      <c r="J50" s="1134">
        <f>[2]TABLE!J48</f>
        <v>93.508730128872344</v>
      </c>
      <c r="K50" s="1134">
        <f>[2]TABLE!K48</f>
        <v>94.29458803071536</v>
      </c>
      <c r="L50" s="1134"/>
      <c r="M50" s="1134"/>
      <c r="N50" s="1134">
        <f>[2]TABLE!N48</f>
        <v>82.132182971128074</v>
      </c>
      <c r="O50" s="1134"/>
      <c r="P50" s="1134">
        <f>[2]TABLE!P48</f>
        <v>74.755150922338004</v>
      </c>
      <c r="Q50" s="1135"/>
      <c r="R50" s="1157"/>
      <c r="S50" s="1116"/>
    </row>
    <row r="51" spans="1:19" ht="13.5" thickBot="1">
      <c r="C51" s="1147" t="s">
        <v>385</v>
      </c>
      <c r="D51" s="1148">
        <f>[2]TABLE!D49</f>
        <v>7.99</v>
      </c>
      <c r="E51" s="1149"/>
      <c r="F51" s="1149">
        <f>[2]TABLE!F49</f>
        <v>7.91</v>
      </c>
      <c r="G51" s="1149"/>
      <c r="H51" s="1149"/>
      <c r="I51" s="1149">
        <f>[2]TABLE!I49</f>
        <v>28.82</v>
      </c>
      <c r="J51" s="1149">
        <f>[2]TABLE!J49</f>
        <v>15.97</v>
      </c>
      <c r="K51" s="1149">
        <f>[2]TABLE!K49</f>
        <v>37.450000000000003</v>
      </c>
      <c r="L51" s="1149"/>
      <c r="M51" s="1149"/>
      <c r="N51" s="1149">
        <f>[2]TABLE!N49</f>
        <v>1.48</v>
      </c>
      <c r="O51" s="1149"/>
      <c r="P51" s="1150">
        <f>[2]TABLE!P49</f>
        <v>0.37</v>
      </c>
      <c r="Q51" s="1151"/>
      <c r="R51" s="1152">
        <f>[2]TABLE!R49</f>
        <v>99.990000000000009</v>
      </c>
      <c r="S51" s="1116"/>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J26" sqref="J26"/>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511" t="s">
        <v>518</v>
      </c>
      <c r="B5" s="1511"/>
      <c r="C5" s="1511"/>
      <c r="D5" s="1511"/>
      <c r="E5" s="1511"/>
      <c r="F5" s="1511"/>
      <c r="H5" s="917" t="s">
        <v>267</v>
      </c>
      <c r="K5" s="3"/>
      <c r="L5" s="3"/>
      <c r="M5" s="3"/>
      <c r="N5" s="3"/>
      <c r="O5" s="3"/>
      <c r="P5" s="3"/>
    </row>
    <row r="6" spans="1:20" ht="15.75" customHeight="1" thickBot="1">
      <c r="A6" s="1512" t="s">
        <v>116</v>
      </c>
      <c r="B6" s="1514" t="s">
        <v>519</v>
      </c>
      <c r="C6" s="1515"/>
      <c r="D6" s="1516"/>
      <c r="E6" s="1517" t="s">
        <v>520</v>
      </c>
      <c r="F6" s="1519" t="s">
        <v>521</v>
      </c>
      <c r="K6" s="3"/>
      <c r="L6" s="3"/>
      <c r="M6" s="3"/>
      <c r="N6" s="3"/>
      <c r="O6" s="3"/>
      <c r="P6" s="3"/>
    </row>
    <row r="7" spans="1:20" ht="21" customHeight="1" thickBot="1">
      <c r="A7" s="1513"/>
      <c r="B7" s="918" t="s">
        <v>254</v>
      </c>
      <c r="C7" s="918" t="s">
        <v>257</v>
      </c>
      <c r="D7" s="918" t="s">
        <v>258</v>
      </c>
      <c r="E7" s="1518"/>
      <c r="F7" s="1520"/>
      <c r="K7"/>
      <c r="L7"/>
      <c r="M7"/>
      <c r="N7"/>
      <c r="O7"/>
      <c r="P7" s="3"/>
    </row>
    <row r="8" spans="1:20" ht="17.25" customHeight="1" thickBot="1">
      <c r="A8" s="919" t="s">
        <v>117</v>
      </c>
      <c r="B8" s="920">
        <v>7393.9769999999999</v>
      </c>
      <c r="C8" s="921">
        <v>4932.9930000000004</v>
      </c>
      <c r="D8" s="922">
        <f t="shared" ref="D8:D13" si="0">(C8/B8)*100</f>
        <v>66.716369282728365</v>
      </c>
      <c r="E8" s="921">
        <v>5524.2520000000004</v>
      </c>
      <c r="F8" s="922">
        <f t="shared" ref="F8:F13" si="1">((B8-E8)/E8)*100</f>
        <v>33.845758665607569</v>
      </c>
      <c r="H8" s="923" t="s">
        <v>118</v>
      </c>
      <c r="J8"/>
      <c r="K8"/>
      <c r="L8"/>
      <c r="M8"/>
      <c r="N8"/>
      <c r="O8"/>
      <c r="P8"/>
    </row>
    <row r="9" spans="1:20" ht="18" customHeight="1" thickBot="1">
      <c r="A9" s="919" t="s">
        <v>119</v>
      </c>
      <c r="B9" s="924">
        <v>30395</v>
      </c>
      <c r="C9" s="921">
        <v>10056</v>
      </c>
      <c r="D9" s="922">
        <f t="shared" si="0"/>
        <v>33.084388879749959</v>
      </c>
      <c r="E9" s="925">
        <v>21044</v>
      </c>
      <c r="F9" s="922">
        <f t="shared" si="1"/>
        <v>44.435468542102264</v>
      </c>
      <c r="H9" s="926">
        <f>B9-E9</f>
        <v>9351</v>
      </c>
      <c r="J9"/>
      <c r="K9"/>
      <c r="L9"/>
      <c r="M9"/>
      <c r="N9"/>
      <c r="O9"/>
      <c r="P9"/>
      <c r="Q9" s="897"/>
      <c r="R9" s="897"/>
      <c r="S9" s="897"/>
      <c r="T9" s="897"/>
    </row>
    <row r="10" spans="1:20" ht="15" customHeight="1" thickBot="1">
      <c r="A10" s="927" t="s">
        <v>249</v>
      </c>
      <c r="B10" s="924">
        <v>14103</v>
      </c>
      <c r="C10" s="928">
        <v>0</v>
      </c>
      <c r="D10" s="929">
        <f t="shared" si="0"/>
        <v>0</v>
      </c>
      <c r="E10" s="928">
        <v>8031</v>
      </c>
      <c r="F10" s="929">
        <f t="shared" si="1"/>
        <v>75.607022786701521</v>
      </c>
      <c r="J10"/>
      <c r="K10"/>
      <c r="L10"/>
      <c r="M10"/>
      <c r="N10"/>
      <c r="O10"/>
      <c r="P10"/>
      <c r="Q10" s="897"/>
      <c r="R10" s="897"/>
      <c r="S10" s="897"/>
      <c r="T10" s="897"/>
    </row>
    <row r="11" spans="1:20" ht="17.25" customHeight="1" thickBot="1">
      <c r="A11" s="919" t="s">
        <v>120</v>
      </c>
      <c r="B11" s="924">
        <v>170673.62100000001</v>
      </c>
      <c r="C11" s="930">
        <v>29523.79</v>
      </c>
      <c r="D11" s="922">
        <f t="shared" si="0"/>
        <v>17.298390827484699</v>
      </c>
      <c r="E11" s="930">
        <v>149661.497</v>
      </c>
      <c r="F11" s="922">
        <f t="shared" si="1"/>
        <v>14.039766019445876</v>
      </c>
      <c r="J11"/>
      <c r="K11"/>
      <c r="L11"/>
      <c r="M11"/>
      <c r="N11"/>
      <c r="O11"/>
      <c r="P11"/>
      <c r="Q11" s="897"/>
      <c r="R11" s="897"/>
      <c r="S11" s="897"/>
      <c r="T11" s="897"/>
    </row>
    <row r="12" spans="1:20" ht="15" customHeight="1" thickBot="1">
      <c r="A12" s="932" t="s">
        <v>121</v>
      </c>
      <c r="B12" s="924">
        <v>61958.428</v>
      </c>
      <c r="C12" s="933">
        <v>10433.817999999999</v>
      </c>
      <c r="D12" s="922">
        <f t="shared" si="0"/>
        <v>16.840030221554361</v>
      </c>
      <c r="E12" s="933">
        <v>62802.696000000004</v>
      </c>
      <c r="F12" s="922">
        <f t="shared" si="1"/>
        <v>-1.3443180846885994</v>
      </c>
      <c r="J12"/>
      <c r="K12"/>
      <c r="L12"/>
      <c r="M12"/>
      <c r="N12"/>
      <c r="O12"/>
      <c r="P12"/>
      <c r="Q12" s="897"/>
      <c r="R12" s="897"/>
      <c r="S12" s="897"/>
      <c r="T12" s="897"/>
    </row>
    <row r="13" spans="1:20" ht="15" customHeight="1" thickBot="1">
      <c r="A13" s="932" t="s">
        <v>122</v>
      </c>
      <c r="B13" s="924">
        <f>B11+B12</f>
        <v>232632.049</v>
      </c>
      <c r="C13" s="933">
        <f>C11+C12</f>
        <v>39957.608</v>
      </c>
      <c r="D13" s="934">
        <f t="shared" si="0"/>
        <v>17.176312624061531</v>
      </c>
      <c r="E13" s="933">
        <f>E11+E12</f>
        <v>212464.193</v>
      </c>
      <c r="F13" s="934">
        <f t="shared" si="1"/>
        <v>9.492355260069635</v>
      </c>
      <c r="K13" s="3"/>
      <c r="L13" s="3"/>
      <c r="M13" s="3"/>
      <c r="N13" s="3"/>
      <c r="O13" s="3"/>
      <c r="P13" s="897"/>
      <c r="Q13" s="897"/>
      <c r="R13" s="897"/>
      <c r="S13" s="897"/>
      <c r="T13" s="897"/>
    </row>
    <row r="14" spans="1:20">
      <c r="E14" s="935"/>
      <c r="K14" s="3"/>
      <c r="L14" s="3"/>
      <c r="M14" s="3"/>
      <c r="N14" s="3"/>
      <c r="O14" s="3"/>
      <c r="P14" s="897"/>
      <c r="Q14" s="897"/>
      <c r="R14" s="897"/>
      <c r="S14" s="897"/>
      <c r="T14" s="897"/>
    </row>
    <row r="15" spans="1:20">
      <c r="K15" s="3"/>
      <c r="L15" s="3"/>
      <c r="M15" s="3"/>
      <c r="N15" s="3"/>
      <c r="O15" s="3"/>
      <c r="P15" s="897"/>
      <c r="Q15" s="897"/>
      <c r="R15" s="897"/>
      <c r="S15" s="897"/>
      <c r="T15" s="897"/>
    </row>
    <row r="16" spans="1:20" ht="15.75">
      <c r="A16" s="936" t="s">
        <v>250</v>
      </c>
      <c r="K16" s="3"/>
      <c r="L16" s="3"/>
      <c r="M16" s="3"/>
      <c r="N16" s="3"/>
      <c r="O16" s="3"/>
      <c r="P16" s="897"/>
      <c r="Q16" s="897"/>
      <c r="R16" s="897"/>
      <c r="S16" s="897"/>
      <c r="T16" s="897"/>
    </row>
    <row r="17" spans="1:20">
      <c r="K17" s="3"/>
      <c r="L17" s="3"/>
      <c r="M17" s="3"/>
      <c r="N17" s="3"/>
      <c r="O17" s="897"/>
      <c r="P17" s="897"/>
      <c r="Q17" s="897"/>
      <c r="R17" s="897"/>
      <c r="S17" s="897"/>
      <c r="T17" s="897"/>
    </row>
    <row r="18" spans="1:20" ht="33" customHeight="1" thickBot="1">
      <c r="A18" s="1511" t="s">
        <v>525</v>
      </c>
      <c r="B18" s="1511"/>
      <c r="C18" s="1511"/>
      <c r="D18" s="1511"/>
      <c r="E18" s="1511"/>
      <c r="F18" s="1511"/>
      <c r="K18" s="3"/>
      <c r="L18" s="3"/>
      <c r="M18" s="3"/>
      <c r="N18" s="3"/>
      <c r="O18" s="897"/>
      <c r="P18" s="897"/>
      <c r="Q18" s="897"/>
      <c r="R18" s="897"/>
      <c r="S18" s="897"/>
      <c r="T18" s="897"/>
    </row>
    <row r="19" spans="1:20" ht="16.5" customHeight="1" thickBot="1">
      <c r="A19" s="1521" t="s">
        <v>497</v>
      </c>
      <c r="B19" s="1514" t="s">
        <v>523</v>
      </c>
      <c r="C19" s="1515"/>
      <c r="D19" s="1516"/>
      <c r="E19" s="1517" t="s">
        <v>520</v>
      </c>
      <c r="F19" s="1519" t="s">
        <v>524</v>
      </c>
      <c r="K19" s="3"/>
      <c r="L19" s="3"/>
      <c r="M19" s="3"/>
      <c r="N19" s="3"/>
      <c r="O19" s="897"/>
      <c r="P19" s="897"/>
      <c r="Q19" s="897"/>
      <c r="R19" s="897"/>
      <c r="S19" s="897"/>
      <c r="T19" s="897"/>
    </row>
    <row r="20" spans="1:20" ht="21" customHeight="1" thickBot="1">
      <c r="A20" s="1522"/>
      <c r="B20" s="937" t="s">
        <v>254</v>
      </c>
      <c r="C20" s="937" t="s">
        <v>366</v>
      </c>
      <c r="D20" s="937" t="s">
        <v>367</v>
      </c>
      <c r="E20" s="1523"/>
      <c r="F20" s="1524"/>
      <c r="K20" s="3"/>
      <c r="L20" s="3"/>
      <c r="M20" s="3"/>
      <c r="N20" s="3"/>
      <c r="O20" s="897"/>
      <c r="P20" s="897"/>
      <c r="Q20" s="897"/>
      <c r="R20" s="897"/>
      <c r="S20" s="897"/>
      <c r="T20" s="897"/>
    </row>
    <row r="21" spans="1:20" ht="15.75" thickBot="1">
      <c r="A21" s="938" t="s">
        <v>117</v>
      </c>
      <c r="B21" s="924">
        <v>33315.464</v>
      </c>
      <c r="C21" s="939">
        <v>0</v>
      </c>
      <c r="D21" s="940">
        <f t="shared" ref="D21:D26" si="2">(C21/B21)*100</f>
        <v>0</v>
      </c>
      <c r="E21" s="933">
        <v>42021.595000000001</v>
      </c>
      <c r="F21" s="940">
        <f t="shared" ref="F21:F26" si="3">((B21-E21)/E21)*100</f>
        <v>-20.718230709710092</v>
      </c>
      <c r="H21" s="923" t="s">
        <v>124</v>
      </c>
      <c r="K21" s="3"/>
      <c r="L21" s="3"/>
      <c r="M21" s="3"/>
      <c r="N21" s="3"/>
      <c r="O21" s="897"/>
      <c r="P21" s="897"/>
      <c r="Q21" s="897"/>
      <c r="R21" s="897"/>
      <c r="S21" s="897"/>
      <c r="T21" s="897"/>
    </row>
    <row r="22" spans="1:20" ht="15.75" thickBot="1">
      <c r="A22" s="938" t="s">
        <v>119</v>
      </c>
      <c r="B22" s="924">
        <v>142653</v>
      </c>
      <c r="C22" s="939">
        <v>0</v>
      </c>
      <c r="D22" s="922">
        <f t="shared" si="2"/>
        <v>0</v>
      </c>
      <c r="E22" s="933">
        <v>160697</v>
      </c>
      <c r="F22" s="922">
        <f t="shared" si="3"/>
        <v>-11.228585474526593</v>
      </c>
      <c r="H22" s="926">
        <f>B22-E22</f>
        <v>-18044</v>
      </c>
      <c r="K22" s="897"/>
      <c r="L22" s="897"/>
      <c r="M22" s="897"/>
      <c r="O22" s="897"/>
      <c r="P22" s="897"/>
      <c r="Q22" s="897"/>
      <c r="R22" s="897"/>
      <c r="S22" s="897"/>
      <c r="T22" s="897"/>
    </row>
    <row r="23" spans="1:20" ht="15.75" thickBot="1">
      <c r="A23" s="941" t="s">
        <v>249</v>
      </c>
      <c r="B23" s="924">
        <v>48405</v>
      </c>
      <c r="C23" s="942">
        <v>0</v>
      </c>
      <c r="D23" s="922">
        <f t="shared" si="2"/>
        <v>0</v>
      </c>
      <c r="E23" s="928">
        <v>51108</v>
      </c>
      <c r="F23" s="922">
        <f t="shared" si="3"/>
        <v>-5.2888001878375199</v>
      </c>
      <c r="N23" s="897"/>
      <c r="O23" s="897"/>
      <c r="P23" s="897"/>
      <c r="Q23" s="897"/>
      <c r="R23" s="897"/>
      <c r="S23" s="897"/>
      <c r="T23" s="897"/>
    </row>
    <row r="24" spans="1:20" ht="15.75" thickBot="1">
      <c r="A24" s="938" t="s">
        <v>120</v>
      </c>
      <c r="B24" s="924">
        <v>9180.1810000000005</v>
      </c>
      <c r="C24" s="943">
        <v>384.81099999999998</v>
      </c>
      <c r="D24" s="929">
        <f t="shared" si="2"/>
        <v>4.1917583106476872</v>
      </c>
      <c r="E24" s="933">
        <v>7774.7560000000003</v>
      </c>
      <c r="F24" s="929">
        <f t="shared" si="3"/>
        <v>18.076773084582978</v>
      </c>
      <c r="N24" s="897"/>
      <c r="O24" s="897"/>
      <c r="P24" s="897"/>
      <c r="Q24" s="897"/>
      <c r="R24" s="897"/>
      <c r="S24" s="897"/>
      <c r="T24" s="897"/>
    </row>
    <row r="25" spans="1:20" ht="15.75" thickBot="1">
      <c r="A25" s="938" t="s">
        <v>121</v>
      </c>
      <c r="B25" s="924">
        <v>4030</v>
      </c>
      <c r="C25" s="943">
        <v>167.63800000000001</v>
      </c>
      <c r="D25" s="922">
        <f t="shared" si="2"/>
        <v>4.1597518610421842</v>
      </c>
      <c r="E25" s="933">
        <v>6964.7449999999999</v>
      </c>
      <c r="F25" s="922">
        <f t="shared" si="3"/>
        <v>-42.137149314152921</v>
      </c>
      <c r="N25" s="897"/>
      <c r="O25" s="897"/>
      <c r="P25" s="897"/>
      <c r="Q25" s="897"/>
      <c r="R25" s="897"/>
      <c r="S25" s="897"/>
      <c r="T25" s="897"/>
    </row>
    <row r="26" spans="1:20" ht="15.75" thickBot="1">
      <c r="A26" s="938" t="s">
        <v>122</v>
      </c>
      <c r="B26" s="924">
        <f>B24+B25</f>
        <v>13210.181</v>
      </c>
      <c r="C26" s="933">
        <f>C24+C25</f>
        <v>552.44899999999996</v>
      </c>
      <c r="D26" s="934">
        <f t="shared" si="2"/>
        <v>4.1819941755529308</v>
      </c>
      <c r="E26" s="933">
        <f>E24+E25</f>
        <v>14739.501</v>
      </c>
      <c r="F26" s="934">
        <f t="shared" si="3"/>
        <v>-10.375656543596691</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510"/>
      <c r="D30" s="1510"/>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510"/>
      <c r="C41" s="1510"/>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zoomScale="85" zoomScaleNormal="85" workbookViewId="0">
      <selection activeCell="F23" sqref="F23"/>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10.7109375" style="93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9.5703125" style="915" customWidth="1"/>
    <col min="17" max="17" width="14"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7" ht="18.75" customHeight="1">
      <c r="A1" s="1073" t="s">
        <v>247</v>
      </c>
      <c r="B1" s="1074"/>
      <c r="C1" s="1074"/>
      <c r="D1" s="1074"/>
      <c r="E1" s="1074"/>
      <c r="F1" s="1074"/>
      <c r="G1" s="1074"/>
      <c r="H1" s="1074"/>
      <c r="I1" s="1074"/>
      <c r="J1" s="1074"/>
      <c r="K1" s="1074"/>
      <c r="L1" s="1074"/>
      <c r="M1" s="1074"/>
      <c r="N1" s="1074"/>
      <c r="O1" s="1074"/>
      <c r="P1" s="1074"/>
      <c r="Q1" s="1074"/>
      <c r="R1" s="1074"/>
      <c r="S1" s="1074"/>
      <c r="T1" s="1074"/>
      <c r="U1" s="1074"/>
      <c r="V1" s="1074"/>
      <c r="W1" s="1074"/>
      <c r="X1" s="1074"/>
      <c r="Y1" s="1074"/>
      <c r="Z1" s="1074"/>
      <c r="AA1" s="1074"/>
    </row>
    <row r="2" spans="1:27" ht="28.5" customHeight="1">
      <c r="A2" s="1526" t="s">
        <v>522</v>
      </c>
      <c r="B2" s="1526"/>
      <c r="C2" s="1526"/>
      <c r="D2" s="1526"/>
      <c r="E2" s="1526"/>
      <c r="F2" s="1526"/>
      <c r="G2" s="1526"/>
      <c r="H2" s="1526"/>
      <c r="I2" s="1526"/>
      <c r="J2" s="1526"/>
      <c r="K2" s="1526"/>
      <c r="L2" s="1526"/>
      <c r="M2" s="1526"/>
      <c r="N2" s="1526"/>
      <c r="O2" s="1526"/>
      <c r="P2" s="1526"/>
      <c r="Q2" s="1526"/>
      <c r="R2" s="1526"/>
      <c r="S2" s="1526"/>
      <c r="T2" s="1526"/>
      <c r="U2" s="1526"/>
      <c r="V2" s="1526"/>
      <c r="W2" s="1526"/>
      <c r="X2" s="1526"/>
      <c r="Y2" s="1526"/>
      <c r="Z2" s="1526"/>
      <c r="AA2" s="1526"/>
    </row>
    <row r="3" spans="1:27" ht="15.75" customHeight="1">
      <c r="A3" s="1527" t="s">
        <v>517</v>
      </c>
      <c r="B3" s="1527"/>
      <c r="C3" s="1527"/>
      <c r="D3" s="1527"/>
      <c r="E3" s="1527"/>
      <c r="F3" s="1527"/>
      <c r="G3" s="1527"/>
      <c r="H3" s="990"/>
      <c r="I3" s="990"/>
      <c r="J3" s="990"/>
      <c r="K3" s="990"/>
      <c r="L3" s="990"/>
      <c r="M3" s="990"/>
      <c r="N3" s="990"/>
      <c r="O3" s="990"/>
      <c r="P3" s="990"/>
      <c r="Q3" s="990"/>
      <c r="R3" s="990"/>
      <c r="S3" s="990"/>
      <c r="T3" s="990"/>
      <c r="U3" s="990"/>
      <c r="V3" s="990"/>
      <c r="W3" s="990"/>
      <c r="X3" s="990"/>
      <c r="Y3" s="990"/>
      <c r="Z3" s="990"/>
      <c r="AA3" s="990"/>
    </row>
    <row r="4" spans="1:27" ht="4.5" customHeight="1">
      <c r="H4" s="915"/>
    </row>
    <row r="5" spans="1:27" ht="15.75" thickBot="1">
      <c r="A5" s="963" t="s">
        <v>125</v>
      </c>
      <c r="B5" s="1525" t="s">
        <v>126</v>
      </c>
      <c r="C5" s="1525"/>
      <c r="D5" s="964"/>
      <c r="E5" s="964"/>
      <c r="F5" s="963" t="s">
        <v>127</v>
      </c>
      <c r="G5" s="965" t="s">
        <v>128</v>
      </c>
      <c r="H5" s="966"/>
      <c r="I5" s="964"/>
      <c r="J5" s="964"/>
      <c r="K5" s="963" t="s">
        <v>129</v>
      </c>
      <c r="L5" s="967" t="s">
        <v>130</v>
      </c>
      <c r="M5" s="964"/>
      <c r="N5" s="968"/>
      <c r="O5" s="897"/>
      <c r="P5" s="963" t="s">
        <v>131</v>
      </c>
      <c r="Q5" s="967" t="s">
        <v>132</v>
      </c>
      <c r="R5" s="964"/>
    </row>
    <row r="6" spans="1:27" ht="53.25" customHeight="1" thickBot="1">
      <c r="A6" s="1065" t="s">
        <v>133</v>
      </c>
      <c r="B6" s="1066" t="s">
        <v>134</v>
      </c>
      <c r="C6" s="1067" t="s">
        <v>135</v>
      </c>
      <c r="D6" s="1068" t="s">
        <v>136</v>
      </c>
      <c r="E6" s="1069"/>
      <c r="F6" s="1065" t="s">
        <v>133</v>
      </c>
      <c r="G6" s="1066" t="s">
        <v>134</v>
      </c>
      <c r="H6" s="1070" t="s">
        <v>135</v>
      </c>
      <c r="I6" s="1068" t="s">
        <v>136</v>
      </c>
      <c r="J6" s="1069"/>
      <c r="K6" s="1061" t="s">
        <v>133</v>
      </c>
      <c r="L6" s="1062" t="s">
        <v>134</v>
      </c>
      <c r="M6" s="1063" t="s">
        <v>137</v>
      </c>
      <c r="N6" s="1064" t="s">
        <v>136</v>
      </c>
      <c r="O6" s="855"/>
      <c r="P6" s="1061" t="s">
        <v>133</v>
      </c>
      <c r="Q6" s="1062" t="s">
        <v>511</v>
      </c>
      <c r="R6" s="1063" t="s">
        <v>137</v>
      </c>
      <c r="S6" s="1064" t="s">
        <v>136</v>
      </c>
    </row>
    <row r="7" spans="1:27" ht="15.75">
      <c r="A7" s="981" t="s">
        <v>370</v>
      </c>
      <c r="B7" s="982">
        <v>14930.617</v>
      </c>
      <c r="C7" s="982">
        <v>6669</v>
      </c>
      <c r="D7" s="983">
        <v>4.6671669154364936</v>
      </c>
      <c r="E7" s="1069"/>
      <c r="F7" s="981" t="s">
        <v>138</v>
      </c>
      <c r="G7" s="982">
        <v>2463.7669999999998</v>
      </c>
      <c r="H7" s="982">
        <v>13496</v>
      </c>
      <c r="I7" s="983">
        <v>3.094399411204694</v>
      </c>
      <c r="J7" s="1069"/>
      <c r="K7" s="978" t="s">
        <v>138</v>
      </c>
      <c r="L7" s="979">
        <v>244038.17300000001</v>
      </c>
      <c r="M7" s="979">
        <v>43404.811000000002</v>
      </c>
      <c r="N7" s="980">
        <v>5.6223761232366618</v>
      </c>
      <c r="O7" s="855"/>
      <c r="P7" s="978" t="s">
        <v>139</v>
      </c>
      <c r="Q7" s="979">
        <v>59321.398000000001</v>
      </c>
      <c r="R7" s="979">
        <v>10502.65</v>
      </c>
      <c r="S7" s="980">
        <v>5.6482314463492553</v>
      </c>
    </row>
    <row r="8" spans="1:27" ht="15.75">
      <c r="A8" s="978" t="s">
        <v>402</v>
      </c>
      <c r="B8" s="979">
        <v>4194.38</v>
      </c>
      <c r="C8" s="979">
        <v>1705</v>
      </c>
      <c r="D8" s="980">
        <v>5.4352257280326759</v>
      </c>
      <c r="E8" s="1069"/>
      <c r="F8" s="978" t="s">
        <v>140</v>
      </c>
      <c r="G8" s="979">
        <v>137.92699999999999</v>
      </c>
      <c r="H8" s="979">
        <v>293</v>
      </c>
      <c r="I8" s="980">
        <v>6.57923106277428</v>
      </c>
      <c r="J8" s="1069"/>
      <c r="K8" s="978" t="s">
        <v>141</v>
      </c>
      <c r="L8" s="979">
        <v>163718.23699999999</v>
      </c>
      <c r="M8" s="979">
        <v>30469.996999999999</v>
      </c>
      <c r="N8" s="980">
        <v>5.3730965907216861</v>
      </c>
      <c r="O8" s="855"/>
      <c r="P8" s="978" t="s">
        <v>140</v>
      </c>
      <c r="Q8" s="979">
        <v>44869.182999999997</v>
      </c>
      <c r="R8" s="979">
        <v>9114.1409999999996</v>
      </c>
      <c r="S8" s="980">
        <v>4.9230292794460828</v>
      </c>
    </row>
    <row r="9" spans="1:27" ht="16.5" thickBot="1">
      <c r="A9" s="978" t="s">
        <v>138</v>
      </c>
      <c r="B9" s="979">
        <v>3636.1129999999998</v>
      </c>
      <c r="C9" s="979">
        <v>15567</v>
      </c>
      <c r="D9" s="980">
        <v>3.4157750167683409</v>
      </c>
      <c r="E9" s="1069"/>
      <c r="F9" s="997" t="s">
        <v>159</v>
      </c>
      <c r="G9" s="998">
        <v>40.899000000000001</v>
      </c>
      <c r="H9" s="998">
        <v>273</v>
      </c>
      <c r="I9" s="999">
        <v>2.2847326964974024</v>
      </c>
      <c r="J9" s="1069"/>
      <c r="K9" s="978" t="s">
        <v>515</v>
      </c>
      <c r="L9" s="979">
        <v>82928.301000000007</v>
      </c>
      <c r="M9" s="979">
        <v>14927.829</v>
      </c>
      <c r="N9" s="980">
        <v>5.5552820842200168</v>
      </c>
      <c r="O9" s="855"/>
      <c r="P9" s="978" t="s">
        <v>141</v>
      </c>
      <c r="Q9" s="979">
        <v>36832.955999999998</v>
      </c>
      <c r="R9" s="979">
        <v>7102.4250000000002</v>
      </c>
      <c r="S9" s="980">
        <v>5.1859690176242621</v>
      </c>
    </row>
    <row r="10" spans="1:27" ht="16.5" thickBot="1">
      <c r="A10" s="978" t="s">
        <v>148</v>
      </c>
      <c r="B10" s="979">
        <v>2136.627</v>
      </c>
      <c r="C10" s="979">
        <v>1183</v>
      </c>
      <c r="D10" s="980">
        <v>3.5822098901006778</v>
      </c>
      <c r="E10" s="1069"/>
      <c r="F10" s="984" t="s">
        <v>259</v>
      </c>
      <c r="G10" s="985">
        <v>2647.1129999999998</v>
      </c>
      <c r="H10" s="985">
        <v>14103</v>
      </c>
      <c r="I10" s="986">
        <v>3.1612490640259954</v>
      </c>
      <c r="J10" s="1069"/>
      <c r="K10" s="978" t="s">
        <v>371</v>
      </c>
      <c r="L10" s="979">
        <v>81921.535000000003</v>
      </c>
      <c r="M10" s="979">
        <v>18179.915000000001</v>
      </c>
      <c r="N10" s="980">
        <v>4.5061561068904892</v>
      </c>
      <c r="O10" s="855"/>
      <c r="P10" s="978" t="s">
        <v>145</v>
      </c>
      <c r="Q10" s="979">
        <v>22751.681</v>
      </c>
      <c r="R10" s="979">
        <v>2909.2759999999998</v>
      </c>
      <c r="S10" s="980">
        <v>7.8203927712599288</v>
      </c>
    </row>
    <row r="11" spans="1:27" ht="15.75">
      <c r="A11" s="978" t="s">
        <v>470</v>
      </c>
      <c r="B11" s="979">
        <v>1612.3</v>
      </c>
      <c r="C11" s="979">
        <v>664</v>
      </c>
      <c r="D11" s="980">
        <v>6.0991110270474742</v>
      </c>
      <c r="E11" s="1069"/>
      <c r="J11" s="1069"/>
      <c r="K11" s="978" t="s">
        <v>140</v>
      </c>
      <c r="L11" s="979">
        <v>67890.017999999996</v>
      </c>
      <c r="M11" s="979">
        <v>11207.317999999999</v>
      </c>
      <c r="N11" s="980">
        <v>6.0576507242856854</v>
      </c>
      <c r="O11" s="855"/>
      <c r="P11" s="978" t="s">
        <v>371</v>
      </c>
      <c r="Q11" s="979">
        <v>21573.73</v>
      </c>
      <c r="R11" s="979">
        <v>4451.7749999999996</v>
      </c>
      <c r="S11" s="980">
        <v>4.8460962200470599</v>
      </c>
    </row>
    <row r="12" spans="1:27" ht="15.75">
      <c r="A12" s="978" t="s">
        <v>500</v>
      </c>
      <c r="B12" s="979">
        <v>1493.75</v>
      </c>
      <c r="C12" s="979">
        <v>493</v>
      </c>
      <c r="D12" s="980">
        <v>5.9799035208871274</v>
      </c>
      <c r="E12" s="1069"/>
      <c r="F12" s="1069"/>
      <c r="G12" s="1069"/>
      <c r="H12" s="1071"/>
      <c r="I12" s="1069"/>
      <c r="J12" s="1069"/>
      <c r="K12" s="978" t="s">
        <v>147</v>
      </c>
      <c r="L12" s="979">
        <v>54964.928</v>
      </c>
      <c r="M12" s="979">
        <v>8166.5929999999998</v>
      </c>
      <c r="N12" s="980">
        <v>6.7304600584356296</v>
      </c>
      <c r="O12" s="855"/>
      <c r="P12" s="978" t="s">
        <v>142</v>
      </c>
      <c r="Q12" s="979">
        <v>21133.279999999999</v>
      </c>
      <c r="R12" s="979">
        <v>3497.5650000000001</v>
      </c>
      <c r="S12" s="980">
        <v>6.0422837030905781</v>
      </c>
    </row>
    <row r="13" spans="1:27" ht="15.75">
      <c r="A13" s="978" t="s">
        <v>146</v>
      </c>
      <c r="B13" s="979">
        <v>1262.8520000000001</v>
      </c>
      <c r="C13" s="979">
        <v>1281</v>
      </c>
      <c r="D13" s="980">
        <v>3.4515941236761192</v>
      </c>
      <c r="E13" s="1069"/>
      <c r="F13" s="1069"/>
      <c r="G13" s="1069"/>
      <c r="H13" s="1071"/>
      <c r="I13" s="1069"/>
      <c r="J13" s="1069"/>
      <c r="K13" s="978" t="s">
        <v>145</v>
      </c>
      <c r="L13" s="979">
        <v>38941.815000000002</v>
      </c>
      <c r="M13" s="979">
        <v>4510.8490000000002</v>
      </c>
      <c r="N13" s="980">
        <v>8.6329236469675674</v>
      </c>
      <c r="O13" s="855"/>
      <c r="P13" s="978" t="s">
        <v>138</v>
      </c>
      <c r="Q13" s="979">
        <v>19211.117999999999</v>
      </c>
      <c r="R13" s="979">
        <v>3866.1849999999999</v>
      </c>
      <c r="S13" s="980">
        <v>4.9690115708379183</v>
      </c>
    </row>
    <row r="14" spans="1:27" ht="15.75">
      <c r="A14" s="978" t="s">
        <v>499</v>
      </c>
      <c r="B14" s="979">
        <v>502.64</v>
      </c>
      <c r="C14" s="979">
        <v>190</v>
      </c>
      <c r="D14" s="980">
        <v>4.7306848876716447</v>
      </c>
      <c r="E14" s="1069"/>
      <c r="F14" s="855"/>
      <c r="G14" s="1069"/>
      <c r="H14" s="1071"/>
      <c r="I14" s="1069"/>
      <c r="J14" s="1069"/>
      <c r="K14" s="978" t="s">
        <v>148</v>
      </c>
      <c r="L14" s="979">
        <v>34893.67</v>
      </c>
      <c r="M14" s="979">
        <v>6007.4570000000003</v>
      </c>
      <c r="N14" s="980">
        <v>5.808392802478652</v>
      </c>
      <c r="O14" s="855"/>
      <c r="P14" s="978" t="s">
        <v>147</v>
      </c>
      <c r="Q14" s="979">
        <v>17130.780999999999</v>
      </c>
      <c r="R14" s="979">
        <v>3554.46</v>
      </c>
      <c r="S14" s="980">
        <v>4.8195171699779991</v>
      </c>
    </row>
    <row r="15" spans="1:27" ht="15.75">
      <c r="A15" s="978" t="s">
        <v>151</v>
      </c>
      <c r="B15" s="979">
        <v>482.91500000000002</v>
      </c>
      <c r="C15" s="979">
        <v>254</v>
      </c>
      <c r="D15" s="980">
        <v>3.1847828954310438</v>
      </c>
      <c r="E15" s="987"/>
      <c r="F15" s="855"/>
      <c r="G15" s="1069"/>
      <c r="H15" s="1071"/>
      <c r="I15" s="1069"/>
      <c r="J15" s="1069"/>
      <c r="K15" s="978" t="s">
        <v>139</v>
      </c>
      <c r="L15" s="979">
        <v>31070.403999999999</v>
      </c>
      <c r="M15" s="979">
        <v>4480.174</v>
      </c>
      <c r="N15" s="980">
        <v>6.935088681823518</v>
      </c>
      <c r="O15" s="855"/>
      <c r="P15" s="978" t="s">
        <v>275</v>
      </c>
      <c r="Q15" s="979">
        <v>10096.037</v>
      </c>
      <c r="R15" s="979">
        <v>1876.335</v>
      </c>
      <c r="S15" s="980">
        <v>5.3807219926079295</v>
      </c>
    </row>
    <row r="16" spans="1:27" ht="15.75">
      <c r="A16" s="978" t="s">
        <v>375</v>
      </c>
      <c r="B16" s="979">
        <v>411.65199999999999</v>
      </c>
      <c r="C16" s="979">
        <v>216</v>
      </c>
      <c r="D16" s="980">
        <v>4.0652972545921386</v>
      </c>
      <c r="E16" s="1072"/>
      <c r="F16" s="855"/>
      <c r="G16" s="1069"/>
      <c r="H16" s="1071"/>
      <c r="I16" s="1069"/>
      <c r="J16" s="1069"/>
      <c r="K16" s="978" t="s">
        <v>143</v>
      </c>
      <c r="L16" s="979">
        <v>30516.183000000001</v>
      </c>
      <c r="M16" s="979">
        <v>5277.1880000000001</v>
      </c>
      <c r="N16" s="980">
        <v>5.7826598180697752</v>
      </c>
      <c r="O16" s="855"/>
      <c r="P16" s="978" t="s">
        <v>148</v>
      </c>
      <c r="Q16" s="979">
        <v>9959.1149999999998</v>
      </c>
      <c r="R16" s="979">
        <v>1843.011</v>
      </c>
      <c r="S16" s="980">
        <v>5.4037197824646732</v>
      </c>
    </row>
    <row r="17" spans="1:19" ht="15.75">
      <c r="A17" s="978" t="s">
        <v>308</v>
      </c>
      <c r="B17" s="979">
        <v>383.96300000000002</v>
      </c>
      <c r="C17" s="979">
        <v>173</v>
      </c>
      <c r="D17" s="980">
        <v>4.4388786127167634</v>
      </c>
      <c r="E17" s="1069"/>
      <c r="F17" s="1069"/>
      <c r="G17" s="1069"/>
      <c r="H17" s="1071"/>
      <c r="I17" s="1069"/>
      <c r="J17" s="1069"/>
      <c r="K17" s="978" t="s">
        <v>286</v>
      </c>
      <c r="L17" s="979">
        <v>25351.474999999999</v>
      </c>
      <c r="M17" s="979">
        <v>3411.6010000000001</v>
      </c>
      <c r="N17" s="980">
        <v>7.4309612994016589</v>
      </c>
      <c r="O17" s="855"/>
      <c r="P17" s="978" t="s">
        <v>285</v>
      </c>
      <c r="Q17" s="979">
        <v>7302.3239999999996</v>
      </c>
      <c r="R17" s="979">
        <v>1342.623</v>
      </c>
      <c r="S17" s="980">
        <v>5.4388491780641326</v>
      </c>
    </row>
    <row r="18" spans="1:19" ht="15.75">
      <c r="A18" s="978" t="s">
        <v>141</v>
      </c>
      <c r="B18" s="979">
        <v>337.73500000000001</v>
      </c>
      <c r="C18" s="979">
        <v>229</v>
      </c>
      <c r="D18" s="980">
        <v>4.3059769997705084</v>
      </c>
      <c r="E18" s="1069"/>
      <c r="F18" s="1069"/>
      <c r="G18" s="1069"/>
      <c r="H18" s="1071"/>
      <c r="I18" s="1069"/>
      <c r="J18" s="1069"/>
      <c r="K18" s="978" t="s">
        <v>146</v>
      </c>
      <c r="L18" s="979">
        <v>17523.561000000002</v>
      </c>
      <c r="M18" s="979">
        <v>3734.9140000000002</v>
      </c>
      <c r="N18" s="980">
        <v>4.6918244971637906</v>
      </c>
      <c r="O18" s="855"/>
      <c r="P18" s="978" t="s">
        <v>154</v>
      </c>
      <c r="Q18" s="979">
        <v>6436.549</v>
      </c>
      <c r="R18" s="979">
        <v>1466.0260000000001</v>
      </c>
      <c r="S18" s="980">
        <v>4.3904739752228128</v>
      </c>
    </row>
    <row r="19" spans="1:19" ht="15.75">
      <c r="A19" s="978" t="s">
        <v>140</v>
      </c>
      <c r="B19" s="979">
        <v>306.27699999999999</v>
      </c>
      <c r="C19" s="979">
        <v>419</v>
      </c>
      <c r="D19" s="980">
        <v>4.776323997255318</v>
      </c>
      <c r="E19" s="749"/>
      <c r="F19" s="1069"/>
      <c r="G19" s="1069"/>
      <c r="H19" s="1071"/>
      <c r="I19" s="1069"/>
      <c r="J19" s="1069"/>
      <c r="K19" s="978" t="s">
        <v>155</v>
      </c>
      <c r="L19" s="979">
        <v>17182.651000000002</v>
      </c>
      <c r="M19" s="979">
        <v>3317.7249999999999</v>
      </c>
      <c r="N19" s="980">
        <v>5.1790461837554354</v>
      </c>
      <c r="O19" s="855"/>
      <c r="P19" s="978" t="s">
        <v>152</v>
      </c>
      <c r="Q19" s="979">
        <v>4547.2039999999997</v>
      </c>
      <c r="R19" s="979">
        <v>904.82600000000002</v>
      </c>
      <c r="S19" s="980">
        <v>5.025501035558217</v>
      </c>
    </row>
    <row r="20" spans="1:19" ht="15.75">
      <c r="A20" s="978" t="s">
        <v>144</v>
      </c>
      <c r="B20" s="979">
        <v>281.31299999999999</v>
      </c>
      <c r="C20" s="979">
        <v>494</v>
      </c>
      <c r="D20" s="980">
        <v>2.9809895198635146</v>
      </c>
      <c r="E20" s="749"/>
      <c r="F20" s="1069"/>
      <c r="G20" s="1069"/>
      <c r="H20" s="1071"/>
      <c r="I20" s="1069"/>
      <c r="J20" s="1069"/>
      <c r="K20" s="978" t="s">
        <v>153</v>
      </c>
      <c r="L20" s="979">
        <v>11338.557000000001</v>
      </c>
      <c r="M20" s="979">
        <v>1951.1569999999999</v>
      </c>
      <c r="N20" s="980">
        <v>5.8111966387123131</v>
      </c>
      <c r="O20" s="855"/>
      <c r="P20" s="978" t="s">
        <v>156</v>
      </c>
      <c r="Q20" s="979">
        <v>4298.2269999999999</v>
      </c>
      <c r="R20" s="979">
        <v>968.94500000000005</v>
      </c>
      <c r="S20" s="980">
        <v>4.4359865627047972</v>
      </c>
    </row>
    <row r="21" spans="1:19" ht="15.75">
      <c r="A21" s="978" t="s">
        <v>154</v>
      </c>
      <c r="B21" s="979">
        <v>235.98</v>
      </c>
      <c r="C21" s="979">
        <v>193</v>
      </c>
      <c r="D21" s="980">
        <v>3.9186316838259714</v>
      </c>
      <c r="E21" s="749"/>
      <c r="F21" s="1069"/>
      <c r="G21" s="1069"/>
      <c r="H21" s="1071"/>
      <c r="I21" s="1069"/>
      <c r="J21" s="1069"/>
      <c r="K21" s="978" t="s">
        <v>285</v>
      </c>
      <c r="L21" s="979">
        <v>11205.109</v>
      </c>
      <c r="M21" s="979">
        <v>1864.5119999999999</v>
      </c>
      <c r="N21" s="980">
        <v>6.0096738449524594</v>
      </c>
      <c r="O21" s="855"/>
      <c r="P21" s="978" t="s">
        <v>286</v>
      </c>
      <c r="Q21" s="979">
        <v>3902.2240000000002</v>
      </c>
      <c r="R21" s="979">
        <v>575.93200000000002</v>
      </c>
      <c r="S21" s="980">
        <v>6.7754943291916412</v>
      </c>
    </row>
    <row r="22" spans="1:19" ht="15.75">
      <c r="A22" s="978" t="s">
        <v>287</v>
      </c>
      <c r="B22" s="979">
        <v>188.619</v>
      </c>
      <c r="C22" s="979">
        <v>203</v>
      </c>
      <c r="D22" s="980">
        <v>3.8202863913474978</v>
      </c>
      <c r="E22" s="749"/>
      <c r="F22" s="1069"/>
      <c r="G22" s="1069"/>
      <c r="H22" s="1069"/>
      <c r="I22" s="1069"/>
      <c r="J22" s="1069"/>
      <c r="K22" s="978" t="s">
        <v>152</v>
      </c>
      <c r="L22" s="979">
        <v>10747.629000000001</v>
      </c>
      <c r="M22" s="979">
        <v>1529.1479999999999</v>
      </c>
      <c r="N22" s="980">
        <v>7.0285080319236606</v>
      </c>
      <c r="O22" s="855"/>
      <c r="P22" s="978" t="s">
        <v>158</v>
      </c>
      <c r="Q22" s="979">
        <v>3863.8209999999999</v>
      </c>
      <c r="R22" s="979">
        <v>1101.5350000000001</v>
      </c>
      <c r="S22" s="980">
        <v>3.5076697517555044</v>
      </c>
    </row>
    <row r="23" spans="1:19" ht="15.75">
      <c r="A23" s="978" t="s">
        <v>490</v>
      </c>
      <c r="B23" s="979">
        <v>184.78</v>
      </c>
      <c r="C23" s="979">
        <v>66</v>
      </c>
      <c r="D23" s="980">
        <v>5.3652729384436704</v>
      </c>
      <c r="E23" s="749"/>
      <c r="F23" s="1069"/>
      <c r="G23" s="1069"/>
      <c r="H23" s="1069"/>
      <c r="I23" s="1069"/>
      <c r="J23" s="1069"/>
      <c r="K23" s="978" t="s">
        <v>142</v>
      </c>
      <c r="L23" s="979">
        <v>9743.3080000000009</v>
      </c>
      <c r="M23" s="979">
        <v>1520.4169999999999</v>
      </c>
      <c r="N23" s="980">
        <v>6.40831298255676</v>
      </c>
      <c r="O23" s="855"/>
      <c r="P23" s="978" t="s">
        <v>151</v>
      </c>
      <c r="Q23" s="979">
        <v>3453.6819999999998</v>
      </c>
      <c r="R23" s="979">
        <v>753.86300000000006</v>
      </c>
      <c r="S23" s="980">
        <v>4.5813125196487947</v>
      </c>
    </row>
    <row r="24" spans="1:19" ht="15.75">
      <c r="A24" s="978" t="s">
        <v>150</v>
      </c>
      <c r="B24" s="979">
        <v>65.715000000000003</v>
      </c>
      <c r="C24" s="979">
        <v>32</v>
      </c>
      <c r="D24" s="980">
        <v>3.37</v>
      </c>
      <c r="E24" s="749"/>
      <c r="F24" s="1069"/>
      <c r="G24" s="1069"/>
      <c r="H24" s="1069"/>
      <c r="I24" s="1069"/>
      <c r="J24" s="1069"/>
      <c r="K24" s="978" t="s">
        <v>287</v>
      </c>
      <c r="L24" s="979">
        <v>8723.7950000000001</v>
      </c>
      <c r="M24" s="979">
        <v>1577.8779999999999</v>
      </c>
      <c r="N24" s="980">
        <v>5.5288146485342979</v>
      </c>
      <c r="O24" s="855"/>
      <c r="P24" s="978" t="s">
        <v>143</v>
      </c>
      <c r="Q24" s="979">
        <v>2756.3670000000002</v>
      </c>
      <c r="R24" s="979">
        <v>812.73500000000001</v>
      </c>
      <c r="S24" s="980">
        <v>3.3914707746067294</v>
      </c>
    </row>
    <row r="25" spans="1:19" ht="16.5" thickBot="1">
      <c r="A25" s="997" t="s">
        <v>159</v>
      </c>
      <c r="B25" s="998">
        <v>40.899000000000001</v>
      </c>
      <c r="C25" s="998">
        <v>273</v>
      </c>
      <c r="D25" s="999">
        <v>2.2847326964974024</v>
      </c>
      <c r="E25" s="749"/>
      <c r="F25" s="1069"/>
      <c r="G25" s="1069"/>
      <c r="H25" s="1069"/>
      <c r="I25" s="1069"/>
      <c r="J25" s="1069"/>
      <c r="K25" s="978" t="s">
        <v>144</v>
      </c>
      <c r="L25" s="979">
        <v>6362.0969999999998</v>
      </c>
      <c r="M25" s="979">
        <v>1619.6769999999999</v>
      </c>
      <c r="N25" s="980">
        <v>3.9280035463861007</v>
      </c>
      <c r="O25" s="855"/>
      <c r="P25" s="978" t="s">
        <v>157</v>
      </c>
      <c r="Q25" s="979">
        <v>2491.4670000000001</v>
      </c>
      <c r="R25" s="979">
        <v>484.37799999999999</v>
      </c>
      <c r="S25" s="980">
        <v>5.1436419490563159</v>
      </c>
    </row>
    <row r="26" spans="1:19" ht="16.5" thickBot="1">
      <c r="A26" s="984" t="s">
        <v>259</v>
      </c>
      <c r="B26" s="985">
        <v>32734.263999999999</v>
      </c>
      <c r="C26" s="985">
        <v>30395</v>
      </c>
      <c r="D26" s="986">
        <v>4.4271525323922427</v>
      </c>
      <c r="E26" s="749"/>
      <c r="F26" s="1069"/>
      <c r="G26" s="1069"/>
      <c r="H26" s="1069"/>
      <c r="I26" s="1069"/>
      <c r="J26" s="1069"/>
      <c r="K26" s="978" t="s">
        <v>156</v>
      </c>
      <c r="L26" s="979">
        <v>4806.558</v>
      </c>
      <c r="M26" s="979">
        <v>1157.7159999999999</v>
      </c>
      <c r="N26" s="980">
        <v>4.1517591533674931</v>
      </c>
      <c r="O26" s="855"/>
      <c r="P26" s="978" t="s">
        <v>159</v>
      </c>
      <c r="Q26" s="979">
        <v>2450.1039999999998</v>
      </c>
      <c r="R26" s="979">
        <v>597.35699999999997</v>
      </c>
      <c r="S26" s="980">
        <v>4.1015741005797199</v>
      </c>
    </row>
    <row r="27" spans="1:19" ht="15.75">
      <c r="A27"/>
      <c r="B27"/>
      <c r="C27"/>
      <c r="D27"/>
      <c r="E27" s="749"/>
      <c r="F27" s="1069"/>
      <c r="G27" s="1069"/>
      <c r="H27" s="1069"/>
      <c r="I27" s="1069"/>
      <c r="J27" s="1069"/>
      <c r="K27" s="978" t="s">
        <v>151</v>
      </c>
      <c r="L27" s="979">
        <v>2902.8330000000001</v>
      </c>
      <c r="M27" s="979">
        <v>439.351</v>
      </c>
      <c r="N27" s="980">
        <v>6.6070931897275758</v>
      </c>
      <c r="O27" s="855"/>
      <c r="P27" s="978" t="s">
        <v>409</v>
      </c>
      <c r="Q27" s="979">
        <v>2027.087</v>
      </c>
      <c r="R27" s="979">
        <v>317.50900000000001</v>
      </c>
      <c r="S27" s="980">
        <v>6.3843450106926101</v>
      </c>
    </row>
    <row r="28" spans="1:19" ht="15.75">
      <c r="E28" s="749"/>
      <c r="F28" s="1069"/>
      <c r="G28" s="1069"/>
      <c r="H28" s="1069"/>
      <c r="I28" s="1069"/>
      <c r="J28" s="1069"/>
      <c r="K28" s="978" t="s">
        <v>159</v>
      </c>
      <c r="L28" s="979">
        <v>2865.3670000000002</v>
      </c>
      <c r="M28" s="979">
        <v>677.36500000000001</v>
      </c>
      <c r="N28" s="980">
        <v>4.2301668967248087</v>
      </c>
      <c r="O28" s="855"/>
      <c r="P28" s="978" t="s">
        <v>153</v>
      </c>
      <c r="Q28" s="979">
        <v>1826.4259999999999</v>
      </c>
      <c r="R28" s="979">
        <v>347.28399999999999</v>
      </c>
      <c r="S28" s="980">
        <v>5.259171168265742</v>
      </c>
    </row>
    <row r="29" spans="1:19" ht="15.75">
      <c r="A29" s="749"/>
      <c r="B29" s="749"/>
      <c r="C29" s="749"/>
      <c r="D29" s="749"/>
      <c r="E29" s="749"/>
      <c r="F29" s="1069"/>
      <c r="G29" s="1069"/>
      <c r="H29" s="1069"/>
      <c r="I29" s="1069"/>
      <c r="J29" s="1069"/>
      <c r="K29" s="978" t="s">
        <v>412</v>
      </c>
      <c r="L29" s="979">
        <v>2083.2550000000001</v>
      </c>
      <c r="M29" s="979">
        <v>227.238</v>
      </c>
      <c r="N29" s="980">
        <v>9.1677228280481255</v>
      </c>
      <c r="O29" s="855"/>
      <c r="P29" s="978" t="s">
        <v>411</v>
      </c>
      <c r="Q29" s="979">
        <v>1822.7059999999999</v>
      </c>
      <c r="R29" s="979">
        <v>339.38</v>
      </c>
      <c r="S29" s="980">
        <v>5.3706936177735871</v>
      </c>
    </row>
    <row r="30" spans="1:19" ht="15.75">
      <c r="A30" s="749"/>
      <c r="B30" s="749"/>
      <c r="C30" s="749"/>
      <c r="D30" s="749"/>
      <c r="E30" s="749"/>
      <c r="F30" s="855"/>
      <c r="G30" s="855"/>
      <c r="H30" s="855"/>
      <c r="I30" s="855"/>
      <c r="J30" s="855"/>
      <c r="K30" s="978" t="s">
        <v>160</v>
      </c>
      <c r="L30" s="979">
        <v>2001.87</v>
      </c>
      <c r="M30" s="979">
        <v>208.214</v>
      </c>
      <c r="N30" s="980">
        <v>9.6144831759631906</v>
      </c>
      <c r="O30" s="855"/>
      <c r="P30" s="978" t="s">
        <v>410</v>
      </c>
      <c r="Q30" s="979">
        <v>1809.4290000000001</v>
      </c>
      <c r="R30" s="979">
        <v>170.80799999999999</v>
      </c>
      <c r="S30" s="980">
        <v>10.593350428551357</v>
      </c>
    </row>
    <row r="31" spans="1:19" ht="15.75">
      <c r="A31" s="749"/>
      <c r="B31" s="749"/>
      <c r="C31" s="749"/>
      <c r="D31" s="749"/>
      <c r="E31" s="749"/>
      <c r="F31" s="855"/>
      <c r="G31" s="855"/>
      <c r="H31" s="855"/>
      <c r="I31" s="855"/>
      <c r="J31" s="855"/>
      <c r="K31" s="978" t="s">
        <v>158</v>
      </c>
      <c r="L31" s="979">
        <v>1658.912</v>
      </c>
      <c r="M31" s="979">
        <v>286.39100000000002</v>
      </c>
      <c r="N31" s="980">
        <v>5.7924725288154999</v>
      </c>
      <c r="O31" s="855"/>
      <c r="P31" s="978" t="s">
        <v>413</v>
      </c>
      <c r="Q31" s="979">
        <v>1771.3119999999999</v>
      </c>
      <c r="R31" s="979">
        <v>312.779</v>
      </c>
      <c r="S31" s="980">
        <v>5.6631423465130331</v>
      </c>
    </row>
    <row r="32" spans="1:19" ht="16.5" thickBot="1">
      <c r="A32" s="855"/>
      <c r="B32" s="855"/>
      <c r="C32" s="855"/>
      <c r="D32" s="855"/>
      <c r="E32" s="855"/>
      <c r="F32" s="855"/>
      <c r="G32" s="855"/>
      <c r="H32" s="855"/>
      <c r="I32" s="855"/>
      <c r="J32" s="855"/>
      <c r="K32" s="997" t="s">
        <v>413</v>
      </c>
      <c r="L32" s="998">
        <v>1442.5740000000001</v>
      </c>
      <c r="M32" s="998">
        <v>341.863</v>
      </c>
      <c r="N32" s="999">
        <v>4.2197429964634958</v>
      </c>
      <c r="O32" s="855"/>
      <c r="P32" s="978" t="s">
        <v>155</v>
      </c>
      <c r="Q32" s="979">
        <v>1614.4860000000001</v>
      </c>
      <c r="R32" s="979">
        <v>331.83100000000002</v>
      </c>
      <c r="S32" s="980">
        <v>4.8653862960362355</v>
      </c>
    </row>
    <row r="33" spans="1:19" ht="16.5" thickBot="1">
      <c r="A33" s="989"/>
      <c r="B33" s="989"/>
      <c r="C33" s="897"/>
      <c r="D33" s="897"/>
      <c r="E33" s="897"/>
      <c r="F33" s="897"/>
      <c r="G33" s="897"/>
      <c r="H33" s="897"/>
      <c r="I33" s="897"/>
      <c r="J33" s="897"/>
      <c r="K33" s="984" t="s">
        <v>259</v>
      </c>
      <c r="L33" s="985">
        <v>967864.88600000006</v>
      </c>
      <c r="M33" s="985">
        <v>170673.62100000001</v>
      </c>
      <c r="N33" s="986">
        <v>5.6708522402533426</v>
      </c>
      <c r="O33" s="897"/>
      <c r="P33" s="978" t="s">
        <v>287</v>
      </c>
      <c r="Q33" s="979">
        <v>1407.3630000000001</v>
      </c>
      <c r="R33" s="979">
        <v>237.334</v>
      </c>
      <c r="S33" s="980">
        <v>5.9298836239224046</v>
      </c>
    </row>
    <row r="34" spans="1:19" ht="16.5" thickBot="1">
      <c r="A34" s="944"/>
      <c r="C34" s="897"/>
      <c r="D34" s="897"/>
      <c r="E34" s="897"/>
      <c r="F34" s="897"/>
      <c r="G34" s="897"/>
      <c r="H34" s="897"/>
      <c r="I34" s="897"/>
      <c r="J34" s="897"/>
      <c r="K34"/>
      <c r="L34"/>
      <c r="M34"/>
      <c r="N34"/>
      <c r="O34" s="897"/>
      <c r="P34" s="978" t="s">
        <v>149</v>
      </c>
      <c r="Q34" s="979">
        <v>1217.472</v>
      </c>
      <c r="R34" s="979">
        <v>480.34100000000001</v>
      </c>
      <c r="S34" s="980">
        <v>2.5345993783582914</v>
      </c>
    </row>
    <row r="35" spans="1:19" ht="16.5" thickBot="1">
      <c r="A35" s="897"/>
      <c r="B35" s="897"/>
      <c r="C35" s="897"/>
      <c r="D35" s="897"/>
      <c r="E35" s="897"/>
      <c r="F35" s="897"/>
      <c r="G35" s="897"/>
      <c r="H35" s="897"/>
      <c r="I35" s="897"/>
      <c r="J35" s="897"/>
      <c r="K35"/>
      <c r="L35"/>
      <c r="M35"/>
      <c r="N35"/>
      <c r="O35" s="897"/>
      <c r="P35" s="984" t="s">
        <v>259</v>
      </c>
      <c r="Q35" s="985">
        <v>323924.11599999998</v>
      </c>
      <c r="R35" s="985">
        <v>61958.428</v>
      </c>
      <c r="S35" s="986">
        <v>5.2280880334794801</v>
      </c>
    </row>
    <row r="36" spans="1:19" ht="15.75" customHeight="1">
      <c r="A36"/>
      <c r="B36"/>
      <c r="C36"/>
      <c r="D36"/>
      <c r="E36"/>
      <c r="F36"/>
      <c r="G36"/>
      <c r="H36"/>
      <c r="I36"/>
      <c r="J36"/>
      <c r="K36"/>
      <c r="L36"/>
      <c r="M36"/>
      <c r="N36"/>
      <c r="O36" s="897"/>
      <c r="P36"/>
      <c r="Q36"/>
      <c r="R36"/>
      <c r="S36"/>
    </row>
    <row r="37" spans="1:19" ht="17.25" customHeight="1">
      <c r="A37" s="2" t="s">
        <v>369</v>
      </c>
      <c r="B37" s="2"/>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O41" s="3"/>
      <c r="P41"/>
      <c r="Q41"/>
      <c r="R41"/>
      <c r="S41"/>
    </row>
    <row r="42" spans="1:19" ht="14.25" customHeight="1">
      <c r="A42"/>
      <c r="B42"/>
      <c r="C42"/>
      <c r="D42"/>
      <c r="E42"/>
      <c r="F42"/>
      <c r="G42"/>
      <c r="H42"/>
      <c r="I42"/>
      <c r="J42"/>
      <c r="K42"/>
      <c r="L42"/>
      <c r="M42"/>
      <c r="N42"/>
      <c r="O42" s="3"/>
      <c r="P42"/>
      <c r="Q42"/>
      <c r="R42"/>
      <c r="S42"/>
    </row>
    <row r="43" spans="1:19">
      <c r="A43"/>
      <c r="B43"/>
      <c r="C43"/>
      <c r="D43"/>
      <c r="E43"/>
      <c r="F43"/>
      <c r="G43"/>
      <c r="H43"/>
      <c r="I43"/>
      <c r="J43"/>
      <c r="K43"/>
      <c r="L43"/>
      <c r="M43"/>
      <c r="N43"/>
      <c r="O43"/>
      <c r="P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row>
    <row r="59" spans="1:19">
      <c r="A59"/>
      <c r="B59"/>
      <c r="C59"/>
      <c r="D59"/>
      <c r="E59"/>
      <c r="F59"/>
      <c r="G59"/>
      <c r="H59"/>
      <c r="I59"/>
      <c r="J59"/>
      <c r="K59"/>
      <c r="L59"/>
      <c r="M59"/>
      <c r="N59"/>
      <c r="O59"/>
      <c r="P59"/>
      <c r="Q59" s="3"/>
      <c r="R59" s="3"/>
      <c r="S59" s="3"/>
    </row>
    <row r="60" spans="1:19">
      <c r="A60"/>
      <c r="B60"/>
      <c r="C60"/>
      <c r="D60"/>
      <c r="E60"/>
      <c r="F60"/>
      <c r="G60"/>
      <c r="H60"/>
      <c r="I60"/>
      <c r="J60"/>
      <c r="K60"/>
      <c r="L60"/>
      <c r="M60"/>
      <c r="N60"/>
      <c r="O60"/>
      <c r="P60"/>
      <c r="Q60" s="3"/>
      <c r="R60" s="3"/>
      <c r="S60" s="3"/>
    </row>
    <row r="61" spans="1:19">
      <c r="A61"/>
      <c r="B61"/>
      <c r="C61"/>
      <c r="D61"/>
      <c r="E61"/>
      <c r="F61"/>
      <c r="G61"/>
      <c r="H61"/>
      <c r="I61"/>
      <c r="J61"/>
      <c r="K61"/>
      <c r="L61"/>
      <c r="M61"/>
      <c r="N61"/>
      <c r="O61"/>
      <c r="P61"/>
      <c r="Q61" s="3"/>
      <c r="R61" s="3"/>
      <c r="S61" s="3"/>
    </row>
    <row r="62" spans="1:19">
      <c r="A62"/>
      <c r="B62"/>
      <c r="C62"/>
      <c r="D62"/>
      <c r="E62"/>
      <c r="F62"/>
      <c r="G62"/>
      <c r="H62"/>
      <c r="I62"/>
      <c r="J62"/>
      <c r="K62"/>
      <c r="L62"/>
      <c r="M62"/>
      <c r="N62"/>
      <c r="O62"/>
      <c r="P62"/>
      <c r="Q62" s="3"/>
      <c r="R62" s="3"/>
      <c r="S62" s="3"/>
    </row>
    <row r="63" spans="1:19">
      <c r="A63"/>
      <c r="B63"/>
      <c r="C63"/>
      <c r="D63"/>
      <c r="E63"/>
      <c r="F63"/>
      <c r="G63"/>
      <c r="H63"/>
      <c r="I63"/>
      <c r="J63"/>
      <c r="K63"/>
      <c r="L63"/>
      <c r="M63"/>
      <c r="N63"/>
      <c r="O63"/>
      <c r="P63"/>
      <c r="Q63" s="3"/>
      <c r="R63" s="3"/>
      <c r="S63" s="3"/>
    </row>
    <row r="64" spans="1:19">
      <c r="A64"/>
      <c r="B64"/>
      <c r="C64"/>
      <c r="D64"/>
      <c r="E64"/>
      <c r="F64"/>
      <c r="G64"/>
      <c r="H64"/>
      <c r="I64"/>
      <c r="J64"/>
      <c r="K64"/>
      <c r="L64"/>
      <c r="M64"/>
      <c r="N64"/>
      <c r="O64"/>
      <c r="P64"/>
      <c r="Q64" s="3"/>
      <c r="R64" s="3"/>
      <c r="S64" s="3"/>
    </row>
    <row r="65" spans="1:19">
      <c r="A65"/>
      <c r="B65"/>
      <c r="C65"/>
      <c r="D65"/>
      <c r="E65"/>
      <c r="F65"/>
      <c r="G65"/>
      <c r="H65"/>
      <c r="I65"/>
      <c r="J65"/>
      <c r="K65"/>
      <c r="L65"/>
      <c r="M65"/>
      <c r="N65"/>
      <c r="O65"/>
      <c r="P65"/>
      <c r="Q65" s="3"/>
      <c r="R65" s="3"/>
      <c r="S65" s="3"/>
    </row>
    <row r="66" spans="1:19">
      <c r="A66"/>
      <c r="B66"/>
      <c r="C66"/>
      <c r="D66"/>
      <c r="E66"/>
      <c r="F66"/>
      <c r="G66"/>
      <c r="H66"/>
      <c r="I66"/>
      <c r="J66"/>
      <c r="K66"/>
      <c r="L66"/>
      <c r="M66"/>
      <c r="N66"/>
      <c r="O66"/>
      <c r="P66"/>
      <c r="Q66" s="3"/>
      <c r="R66" s="3"/>
      <c r="S66" s="3"/>
    </row>
    <row r="67" spans="1:19">
      <c r="A67"/>
      <c r="B67"/>
      <c r="C67"/>
      <c r="D67"/>
      <c r="E67"/>
      <c r="F67"/>
      <c r="G67"/>
      <c r="H67"/>
      <c r="I67"/>
      <c r="J67"/>
      <c r="K67"/>
      <c r="L67"/>
      <c r="M67"/>
      <c r="N67"/>
      <c r="O67"/>
      <c r="P67"/>
      <c r="Q67" s="3"/>
      <c r="R67" s="3"/>
      <c r="S67" s="3"/>
    </row>
    <row r="68" spans="1:19">
      <c r="A68"/>
      <c r="B68"/>
      <c r="C68"/>
      <c r="D68"/>
      <c r="E68"/>
      <c r="F68"/>
      <c r="G68"/>
      <c r="H68"/>
      <c r="I68"/>
      <c r="J68"/>
      <c r="K68"/>
      <c r="L68"/>
      <c r="M68"/>
      <c r="N68"/>
      <c r="O68"/>
      <c r="P68"/>
      <c r="Q68" s="3"/>
      <c r="R68" s="3"/>
      <c r="S68" s="3"/>
    </row>
    <row r="69" spans="1:19">
      <c r="A69"/>
      <c r="B69"/>
      <c r="C69"/>
      <c r="D69"/>
      <c r="E69"/>
      <c r="F69"/>
      <c r="G69"/>
      <c r="H69"/>
      <c r="I69"/>
      <c r="J69"/>
      <c r="K69"/>
      <c r="L69"/>
      <c r="M69"/>
      <c r="N69"/>
      <c r="O69"/>
      <c r="P69"/>
    </row>
    <row r="70" spans="1:19">
      <c r="A70"/>
      <c r="B70"/>
      <c r="C70"/>
      <c r="D70"/>
      <c r="E70"/>
      <c r="F70"/>
      <c r="G70"/>
      <c r="H70"/>
      <c r="I70"/>
      <c r="J70"/>
      <c r="K70"/>
      <c r="L70"/>
      <c r="M70"/>
      <c r="N70"/>
      <c r="O70"/>
      <c r="P70"/>
      <c r="Q70" s="3"/>
      <c r="R70" s="3"/>
      <c r="S70" s="3"/>
    </row>
    <row r="71" spans="1:19">
      <c r="A71"/>
      <c r="B71"/>
      <c r="C71"/>
      <c r="D71"/>
      <c r="E71"/>
      <c r="F71"/>
      <c r="G71"/>
      <c r="H71"/>
      <c r="I71"/>
      <c r="J71"/>
      <c r="K71"/>
      <c r="L71"/>
      <c r="M71"/>
      <c r="N71"/>
      <c r="O71"/>
      <c r="P71"/>
      <c r="Q71" s="3"/>
      <c r="R71" s="3"/>
      <c r="S71" s="3"/>
    </row>
    <row r="72" spans="1:19">
      <c r="A72"/>
      <c r="B72"/>
      <c r="C72"/>
      <c r="D72"/>
      <c r="E72"/>
      <c r="F72"/>
      <c r="G72"/>
      <c r="H72"/>
      <c r="I72"/>
      <c r="J72"/>
      <c r="K72"/>
      <c r="L72"/>
      <c r="M72"/>
      <c r="N72"/>
      <c r="O72"/>
      <c r="P72"/>
      <c r="Q72" s="3"/>
      <c r="R72" s="3"/>
      <c r="S72" s="3"/>
    </row>
    <row r="73" spans="1:19">
      <c r="A73"/>
      <c r="B73"/>
      <c r="C73"/>
      <c r="D73"/>
      <c r="E73"/>
      <c r="F73"/>
      <c r="G73"/>
      <c r="H73"/>
      <c r="I73"/>
      <c r="J73"/>
      <c r="K73"/>
      <c r="L73"/>
      <c r="M73"/>
      <c r="N73"/>
      <c r="O73"/>
      <c r="P73"/>
      <c r="Q73" s="3"/>
      <c r="R73" s="3"/>
      <c r="S73" s="3"/>
    </row>
    <row r="74" spans="1:19">
      <c r="A74"/>
      <c r="B74"/>
      <c r="C74"/>
      <c r="D74"/>
      <c r="E74"/>
      <c r="F74"/>
      <c r="G74"/>
      <c r="H74"/>
      <c r="I74"/>
      <c r="J74"/>
      <c r="K74"/>
      <c r="L74"/>
      <c r="M74"/>
      <c r="N74"/>
      <c r="O74"/>
      <c r="P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c r="A83"/>
      <c r="B83"/>
      <c r="C83"/>
      <c r="D83"/>
      <c r="E83"/>
      <c r="F83"/>
      <c r="G83"/>
      <c r="H83"/>
      <c r="I83"/>
      <c r="J83"/>
      <c r="K83"/>
      <c r="L83"/>
      <c r="M83"/>
      <c r="N83"/>
      <c r="O83"/>
      <c r="P83"/>
      <c r="Q83" s="897"/>
      <c r="R83" s="897"/>
    </row>
    <row r="84" spans="1:18">
      <c r="A84"/>
      <c r="B84"/>
      <c r="C84"/>
      <c r="D84"/>
      <c r="E84"/>
      <c r="F84"/>
      <c r="G84"/>
      <c r="H84"/>
      <c r="I84"/>
      <c r="J84"/>
      <c r="K84"/>
      <c r="L84"/>
      <c r="M84"/>
      <c r="N84"/>
      <c r="O84"/>
      <c r="P84"/>
      <c r="Q84" s="897"/>
      <c r="R84" s="897"/>
    </row>
    <row r="85" spans="1:18">
      <c r="A85"/>
      <c r="B85"/>
      <c r="C85"/>
      <c r="D85"/>
      <c r="E85"/>
      <c r="F85"/>
      <c r="G85"/>
      <c r="H85"/>
      <c r="I85"/>
      <c r="J85"/>
      <c r="K85"/>
      <c r="L85"/>
      <c r="M85"/>
      <c r="N85"/>
      <c r="O85"/>
      <c r="P85"/>
      <c r="Q85" s="897"/>
      <c r="R85" s="897"/>
    </row>
    <row r="86" spans="1:18">
      <c r="A86"/>
      <c r="B86"/>
      <c r="C86"/>
      <c r="D86"/>
      <c r="E86"/>
      <c r="F86"/>
      <c r="G86"/>
      <c r="H86"/>
      <c r="I86"/>
      <c r="J86"/>
      <c r="K86"/>
      <c r="L86"/>
      <c r="M86"/>
      <c r="N86"/>
      <c r="O86"/>
      <c r="P86"/>
      <c r="Q86" s="897"/>
      <c r="R86" s="897"/>
    </row>
    <row r="87" spans="1:18">
      <c r="A87"/>
      <c r="B87"/>
      <c r="C87"/>
      <c r="D87"/>
      <c r="E87"/>
      <c r="F87"/>
      <c r="G87"/>
      <c r="H87"/>
      <c r="I87"/>
      <c r="J87"/>
      <c r="K87"/>
      <c r="L87"/>
      <c r="M87"/>
      <c r="N87"/>
      <c r="O87"/>
      <c r="P87"/>
      <c r="Q87" s="897"/>
      <c r="R87" s="897"/>
    </row>
    <row r="88" spans="1:18">
      <c r="A88"/>
      <c r="B88"/>
      <c r="C88"/>
      <c r="D88"/>
      <c r="E88"/>
      <c r="F88"/>
      <c r="G88"/>
      <c r="H88"/>
      <c r="I88"/>
      <c r="J88"/>
      <c r="K88"/>
      <c r="L88"/>
      <c r="M88"/>
      <c r="N88"/>
      <c r="O88"/>
      <c r="P88"/>
      <c r="Q88" s="897"/>
      <c r="R88" s="897"/>
    </row>
    <row r="89" spans="1:18">
      <c r="A89"/>
      <c r="B89"/>
      <c r="C89"/>
      <c r="D89"/>
      <c r="E89"/>
      <c r="F89"/>
      <c r="G89"/>
      <c r="H89"/>
      <c r="I89"/>
      <c r="J89"/>
      <c r="K89"/>
      <c r="L89"/>
      <c r="M89"/>
      <c r="N89"/>
      <c r="O89"/>
      <c r="P89"/>
      <c r="Q89" s="897"/>
      <c r="R89" s="897"/>
    </row>
    <row r="90" spans="1:18">
      <c r="A90"/>
      <c r="B90"/>
      <c r="C90"/>
      <c r="D90"/>
      <c r="E90"/>
      <c r="F90"/>
      <c r="G90"/>
      <c r="H90"/>
      <c r="I90"/>
      <c r="J90"/>
      <c r="K90"/>
      <c r="L90"/>
      <c r="M90"/>
      <c r="N90"/>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7">
    <sortCondition descending="1" ref="Q7:Q57"/>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P31" sqref="P31"/>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526" t="s">
        <v>516</v>
      </c>
      <c r="B2" s="1526"/>
      <c r="C2" s="1526"/>
      <c r="D2" s="1526"/>
      <c r="E2" s="1526"/>
      <c r="F2" s="1526"/>
      <c r="G2" s="1526"/>
      <c r="H2" s="1526"/>
      <c r="I2" s="1526"/>
      <c r="J2" s="1526"/>
      <c r="K2" s="1526"/>
      <c r="L2" s="1526"/>
      <c r="M2" s="1526"/>
      <c r="N2" s="1526"/>
      <c r="O2" s="1526"/>
      <c r="P2" s="1526"/>
      <c r="Q2" s="1526"/>
      <c r="R2" s="1526"/>
      <c r="S2" s="1526"/>
      <c r="T2" s="1526"/>
      <c r="U2" s="1526"/>
      <c r="V2" s="1526"/>
      <c r="W2" s="1526"/>
      <c r="X2" s="1526"/>
      <c r="Y2" s="1526"/>
      <c r="Z2" s="1526"/>
      <c r="AA2" s="1526"/>
    </row>
    <row r="3" spans="1:27" ht="18" customHeight="1">
      <c r="A3" s="1527" t="s">
        <v>517</v>
      </c>
      <c r="B3" s="1527"/>
      <c r="C3" s="1527"/>
      <c r="D3" s="1527"/>
      <c r="E3" s="1527"/>
      <c r="F3" s="1527"/>
      <c r="G3" s="1527"/>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20831.206999999999</v>
      </c>
      <c r="C8" s="979">
        <v>24787</v>
      </c>
      <c r="D8" s="980">
        <v>2.720164088340796</v>
      </c>
      <c r="E8" s="995"/>
      <c r="F8" s="978" t="s">
        <v>371</v>
      </c>
      <c r="G8" s="979">
        <v>4037.4549999999999</v>
      </c>
      <c r="H8" s="979">
        <v>10818</v>
      </c>
      <c r="I8" s="980">
        <v>4.8977258528809866</v>
      </c>
      <c r="J8" s="988"/>
      <c r="K8" s="981" t="s">
        <v>141</v>
      </c>
      <c r="L8" s="982">
        <v>16407.502</v>
      </c>
      <c r="M8" s="982">
        <v>3895.9140000000002</v>
      </c>
      <c r="N8" s="983">
        <v>4.2114641134275548</v>
      </c>
      <c r="O8" s="988"/>
      <c r="P8" s="981" t="s">
        <v>155</v>
      </c>
      <c r="Q8" s="982">
        <v>4232.45</v>
      </c>
      <c r="R8" s="982">
        <v>866.77599999999995</v>
      </c>
      <c r="S8" s="983">
        <v>4.8829801471199019</v>
      </c>
    </row>
    <row r="9" spans="1:27" ht="15.75">
      <c r="A9" s="978" t="s">
        <v>143</v>
      </c>
      <c r="B9" s="979">
        <v>12628.304</v>
      </c>
      <c r="C9" s="979">
        <v>9097</v>
      </c>
      <c r="D9" s="980">
        <v>3.0856938722302303</v>
      </c>
      <c r="E9" s="996"/>
      <c r="F9" s="978" t="s">
        <v>156</v>
      </c>
      <c r="G9" s="979">
        <v>2821.127</v>
      </c>
      <c r="H9" s="979">
        <v>14231</v>
      </c>
      <c r="I9" s="980">
        <v>2.738030511991568</v>
      </c>
      <c r="J9" s="988"/>
      <c r="K9" s="978" t="s">
        <v>158</v>
      </c>
      <c r="L9" s="979">
        <v>4319.335</v>
      </c>
      <c r="M9" s="979">
        <v>683.72699999999998</v>
      </c>
      <c r="N9" s="980">
        <v>6.3173386453950187</v>
      </c>
      <c r="O9" s="988"/>
      <c r="P9" s="978" t="s">
        <v>371</v>
      </c>
      <c r="Q9" s="979">
        <v>4167.6310000000003</v>
      </c>
      <c r="R9" s="979">
        <v>766.423</v>
      </c>
      <c r="S9" s="980">
        <v>5.4377686995301557</v>
      </c>
    </row>
    <row r="10" spans="1:27" ht="15.75">
      <c r="A10" s="978" t="s">
        <v>371</v>
      </c>
      <c r="B10" s="979">
        <v>12588.914000000001</v>
      </c>
      <c r="C10" s="979">
        <v>26167</v>
      </c>
      <c r="D10" s="980">
        <v>4.3101589521062031</v>
      </c>
      <c r="E10" s="995"/>
      <c r="F10" s="978" t="s">
        <v>138</v>
      </c>
      <c r="G10" s="979">
        <v>1045.335</v>
      </c>
      <c r="H10" s="979">
        <v>5285</v>
      </c>
      <c r="I10" s="980">
        <v>3.0436928398598897</v>
      </c>
      <c r="J10" s="988"/>
      <c r="K10" s="978" t="s">
        <v>143</v>
      </c>
      <c r="L10" s="979">
        <v>3763.4340000000002</v>
      </c>
      <c r="M10" s="979">
        <v>649.77</v>
      </c>
      <c r="N10" s="980">
        <v>5.7919479200332429</v>
      </c>
      <c r="O10" s="988"/>
      <c r="P10" s="978" t="s">
        <v>143</v>
      </c>
      <c r="Q10" s="979">
        <v>3630.7649999999999</v>
      </c>
      <c r="R10" s="979">
        <v>738.20699999999999</v>
      </c>
      <c r="S10" s="980">
        <v>4.9183562334142046</v>
      </c>
    </row>
    <row r="11" spans="1:27" ht="15.75">
      <c r="A11" s="978" t="s">
        <v>156</v>
      </c>
      <c r="B11" s="979">
        <v>11128.332</v>
      </c>
      <c r="C11" s="979">
        <v>23562</v>
      </c>
      <c r="D11" s="980">
        <v>2.3404264000129551</v>
      </c>
      <c r="E11" s="996"/>
      <c r="F11" s="978" t="s">
        <v>157</v>
      </c>
      <c r="G11" s="979">
        <v>993.93</v>
      </c>
      <c r="H11" s="979">
        <v>7047</v>
      </c>
      <c r="I11" s="980">
        <v>2.54287892587779</v>
      </c>
      <c r="J11" s="988"/>
      <c r="K11" s="978" t="s">
        <v>155</v>
      </c>
      <c r="L11" s="979">
        <v>3276.4830000000002</v>
      </c>
      <c r="M11" s="979">
        <v>462.45699999999999</v>
      </c>
      <c r="N11" s="980">
        <v>7.0849462760862094</v>
      </c>
      <c r="O11" s="988"/>
      <c r="P11" s="978" t="s">
        <v>140</v>
      </c>
      <c r="Q11" s="979">
        <v>2385.7600000000002</v>
      </c>
      <c r="R11" s="979">
        <v>396.81</v>
      </c>
      <c r="S11" s="980">
        <v>6.0123484791209902</v>
      </c>
    </row>
    <row r="12" spans="1:27" ht="16.5" thickBot="1">
      <c r="A12" s="978" t="s">
        <v>157</v>
      </c>
      <c r="B12" s="979">
        <v>8973.8510000000006</v>
      </c>
      <c r="C12" s="979">
        <v>15282</v>
      </c>
      <c r="D12" s="980">
        <v>2.6702231550933258</v>
      </c>
      <c r="E12" s="996"/>
      <c r="F12" s="978" t="s">
        <v>153</v>
      </c>
      <c r="G12" s="979">
        <v>967.86800000000005</v>
      </c>
      <c r="H12" s="979">
        <v>4419</v>
      </c>
      <c r="I12" s="980">
        <v>3.0624276212956345</v>
      </c>
      <c r="J12" s="988"/>
      <c r="K12" s="978" t="s">
        <v>371</v>
      </c>
      <c r="L12" s="979">
        <v>3124.3490000000002</v>
      </c>
      <c r="M12" s="979">
        <v>414.32299999999998</v>
      </c>
      <c r="N12" s="980">
        <v>7.5408533921602237</v>
      </c>
      <c r="O12" s="988"/>
      <c r="P12" s="978" t="s">
        <v>141</v>
      </c>
      <c r="Q12" s="979">
        <v>1631.5350000000001</v>
      </c>
      <c r="R12" s="979">
        <v>442.52600000000001</v>
      </c>
      <c r="S12" s="980">
        <v>3.6868681162236796</v>
      </c>
    </row>
    <row r="13" spans="1:27" ht="16.5" thickBot="1">
      <c r="A13" s="978" t="s">
        <v>160</v>
      </c>
      <c r="B13" s="979">
        <v>8738.7109999999993</v>
      </c>
      <c r="C13" s="979">
        <v>16490</v>
      </c>
      <c r="D13" s="980">
        <v>2.2817854027227229</v>
      </c>
      <c r="E13" s="996"/>
      <c r="F13" s="984" t="s">
        <v>259</v>
      </c>
      <c r="G13" s="985">
        <v>10877.367</v>
      </c>
      <c r="H13" s="985">
        <v>48405</v>
      </c>
      <c r="I13" s="1278">
        <v>3.2960839226105483</v>
      </c>
      <c r="J13" s="988"/>
      <c r="K13" s="978" t="s">
        <v>156</v>
      </c>
      <c r="L13" s="979">
        <v>1945.979</v>
      </c>
      <c r="M13" s="979">
        <v>464.12299999999999</v>
      </c>
      <c r="N13" s="980">
        <v>4.1928088028389032</v>
      </c>
      <c r="O13" s="988"/>
      <c r="P13" s="978" t="s">
        <v>158</v>
      </c>
      <c r="Q13" s="979">
        <v>671.11599999999999</v>
      </c>
      <c r="R13" s="979">
        <v>117.392</v>
      </c>
      <c r="S13" s="980">
        <v>5.716880196265504</v>
      </c>
    </row>
    <row r="14" spans="1:27" ht="15.75">
      <c r="A14" s="978" t="s">
        <v>151</v>
      </c>
      <c r="B14" s="979">
        <v>8093.5389999999998</v>
      </c>
      <c r="C14" s="979">
        <v>6362</v>
      </c>
      <c r="D14" s="980">
        <v>2.4220955941325326</v>
      </c>
      <c r="E14" s="996"/>
      <c r="F14"/>
      <c r="G14"/>
      <c r="H14"/>
      <c r="I14"/>
      <c r="J14" s="988"/>
      <c r="K14" s="978" t="s">
        <v>140</v>
      </c>
      <c r="L14" s="979">
        <v>1938.5940000000001</v>
      </c>
      <c r="M14" s="979">
        <v>477.18700000000001</v>
      </c>
      <c r="N14" s="980">
        <v>4.0625457105914453</v>
      </c>
      <c r="O14" s="988"/>
      <c r="P14" s="978" t="s">
        <v>138</v>
      </c>
      <c r="Q14" s="979">
        <v>657.59500000000003</v>
      </c>
      <c r="R14" s="979">
        <v>191.203</v>
      </c>
      <c r="S14" s="980">
        <v>3.4392504301710747</v>
      </c>
    </row>
    <row r="15" spans="1:27" ht="15.75">
      <c r="A15" s="978" t="s">
        <v>141</v>
      </c>
      <c r="B15" s="979">
        <v>3524.7350000000001</v>
      </c>
      <c r="C15" s="979">
        <v>3125</v>
      </c>
      <c r="D15" s="980">
        <v>3.5698616207478739</v>
      </c>
      <c r="E15" s="996"/>
      <c r="F15"/>
      <c r="G15"/>
      <c r="H15"/>
      <c r="I15"/>
      <c r="J15" s="988"/>
      <c r="K15" s="978" t="s">
        <v>147</v>
      </c>
      <c r="L15" s="979">
        <v>1686.2819999999999</v>
      </c>
      <c r="M15" s="979">
        <v>328.22800000000001</v>
      </c>
      <c r="N15" s="980">
        <v>5.1375324469576027</v>
      </c>
      <c r="O15" s="988"/>
      <c r="P15" s="978" t="s">
        <v>147</v>
      </c>
      <c r="Q15" s="979">
        <v>577.88400000000001</v>
      </c>
      <c r="R15" s="979">
        <v>162.66800000000001</v>
      </c>
      <c r="S15" s="980">
        <v>3.5525364546192244</v>
      </c>
      <c r="U15" s="897"/>
      <c r="V15" s="897"/>
      <c r="W15" s="897"/>
      <c r="X15" s="897"/>
    </row>
    <row r="16" spans="1:27" ht="15.75">
      <c r="A16" s="978" t="s">
        <v>138</v>
      </c>
      <c r="B16" s="979">
        <v>3300.9960000000001</v>
      </c>
      <c r="C16" s="979">
        <v>11370</v>
      </c>
      <c r="D16" s="980">
        <v>3.6985493736211659</v>
      </c>
      <c r="E16" s="996"/>
      <c r="F16"/>
      <c r="G16"/>
      <c r="H16"/>
      <c r="I16"/>
      <c r="J16" s="988"/>
      <c r="K16" s="978" t="s">
        <v>138</v>
      </c>
      <c r="L16" s="979">
        <v>1561.3510000000001</v>
      </c>
      <c r="M16" s="979">
        <v>451.976</v>
      </c>
      <c r="N16" s="980">
        <v>3.4544997964493693</v>
      </c>
      <c r="O16" s="988"/>
      <c r="P16" s="978" t="s">
        <v>152</v>
      </c>
      <c r="Q16" s="979">
        <v>520.53700000000003</v>
      </c>
      <c r="R16" s="979">
        <v>94.275000000000006</v>
      </c>
      <c r="S16" s="980">
        <v>5.5214744099708302</v>
      </c>
      <c r="U16" s="897"/>
      <c r="V16" s="897"/>
      <c r="W16" s="897"/>
      <c r="X16" s="897"/>
    </row>
    <row r="17" spans="1:24" ht="15.75">
      <c r="A17" s="978" t="s">
        <v>152</v>
      </c>
      <c r="B17" s="979">
        <v>2047.6010000000001</v>
      </c>
      <c r="C17" s="979">
        <v>1183</v>
      </c>
      <c r="D17" s="980">
        <v>3.5812935396476426</v>
      </c>
      <c r="E17" s="995"/>
      <c r="J17" s="988"/>
      <c r="K17" s="978" t="s">
        <v>146</v>
      </c>
      <c r="L17" s="979">
        <v>1127.885</v>
      </c>
      <c r="M17" s="979">
        <v>308.11599999999999</v>
      </c>
      <c r="N17" s="980">
        <v>3.6605856235963081</v>
      </c>
      <c r="O17" s="988"/>
      <c r="P17" s="978" t="s">
        <v>156</v>
      </c>
      <c r="Q17" s="979">
        <v>290.589</v>
      </c>
      <c r="R17" s="979">
        <v>64.665999999999997</v>
      </c>
      <c r="S17" s="980">
        <v>4.4936906566047075</v>
      </c>
      <c r="U17" s="897"/>
      <c r="V17" s="897"/>
      <c r="W17" s="897"/>
      <c r="X17" s="897"/>
    </row>
    <row r="18" spans="1:24" ht="16.5" thickBot="1">
      <c r="A18" s="978" t="s">
        <v>139</v>
      </c>
      <c r="B18" s="979">
        <v>1455.7090000000001</v>
      </c>
      <c r="C18" s="979">
        <v>1411</v>
      </c>
      <c r="D18" s="980">
        <v>3.5547060432315223</v>
      </c>
      <c r="E18" s="1000"/>
      <c r="K18" s="978" t="s">
        <v>160</v>
      </c>
      <c r="L18" s="979">
        <v>1099.1510000000001</v>
      </c>
      <c r="M18" s="979">
        <v>278.923</v>
      </c>
      <c r="N18" s="980">
        <v>3.9406968948419459</v>
      </c>
      <c r="O18" s="988"/>
      <c r="P18" s="978" t="s">
        <v>159</v>
      </c>
      <c r="Q18" s="979">
        <v>232.32900000000001</v>
      </c>
      <c r="R18" s="979">
        <v>57.445999999999998</v>
      </c>
      <c r="S18" s="980">
        <v>4.0443024753681724</v>
      </c>
      <c r="U18" s="897"/>
      <c r="V18" s="897"/>
      <c r="W18" s="897"/>
      <c r="X18" s="897"/>
    </row>
    <row r="19" spans="1:24" ht="16.5" thickBot="1">
      <c r="A19" s="984" t="s">
        <v>259</v>
      </c>
      <c r="B19" s="985">
        <v>94873.035000000003</v>
      </c>
      <c r="C19" s="985">
        <v>142653</v>
      </c>
      <c r="D19" s="1278">
        <v>2.8477176544802139</v>
      </c>
      <c r="E19" s="1001"/>
      <c r="J19" s="988"/>
      <c r="K19" s="978" t="s">
        <v>151</v>
      </c>
      <c r="L19" s="979">
        <v>759.20699999999999</v>
      </c>
      <c r="M19" s="979">
        <v>138.501</v>
      </c>
      <c r="N19" s="980">
        <v>5.4815994108345789</v>
      </c>
      <c r="O19" s="988"/>
      <c r="P19" s="978" t="s">
        <v>139</v>
      </c>
      <c r="Q19" s="979">
        <v>168.18100000000001</v>
      </c>
      <c r="R19" s="979">
        <v>49.03</v>
      </c>
      <c r="S19" s="980">
        <v>3.4301652049765452</v>
      </c>
      <c r="U19" s="897"/>
      <c r="V19" s="897"/>
      <c r="W19" s="897"/>
      <c r="X19" s="897"/>
    </row>
    <row r="20" spans="1:24" ht="15" customHeight="1" thickBot="1">
      <c r="A20"/>
      <c r="B20"/>
      <c r="C20"/>
      <c r="D20"/>
      <c r="E20" s="1001"/>
      <c r="F20" s="897"/>
      <c r="G20" s="897"/>
      <c r="H20" s="897"/>
      <c r="J20" s="988"/>
      <c r="K20" s="978" t="s">
        <v>498</v>
      </c>
      <c r="L20" s="979">
        <v>712.33900000000006</v>
      </c>
      <c r="M20" s="979">
        <v>23.414000000000001</v>
      </c>
      <c r="N20" s="980">
        <v>30.423635431792945</v>
      </c>
      <c r="O20" s="988"/>
      <c r="P20" s="984" t="s">
        <v>259</v>
      </c>
      <c r="Q20" s="985">
        <v>19540.135999999999</v>
      </c>
      <c r="R20" s="985">
        <v>4030.4870000000001</v>
      </c>
      <c r="S20" s="1278">
        <v>4.8480831224613796</v>
      </c>
      <c r="U20" s="897"/>
      <c r="V20" s="897"/>
      <c r="W20" s="897"/>
      <c r="X20" s="897"/>
    </row>
    <row r="21" spans="1:24" ht="15.75">
      <c r="A21"/>
      <c r="B21"/>
      <c r="C21"/>
      <c r="D21"/>
      <c r="F21" s="897"/>
      <c r="G21" s="897"/>
      <c r="H21" s="897"/>
      <c r="J21" s="988"/>
      <c r="K21" s="978" t="s">
        <v>159</v>
      </c>
      <c r="L21" s="979">
        <v>681.21500000000003</v>
      </c>
      <c r="M21" s="979">
        <v>193.86799999999999</v>
      </c>
      <c r="N21" s="980">
        <v>3.5138083644541651</v>
      </c>
      <c r="P21"/>
      <c r="Q21"/>
      <c r="R21"/>
      <c r="S21"/>
    </row>
    <row r="22" spans="1:24" ht="15.75">
      <c r="A22"/>
      <c r="B22"/>
      <c r="C22"/>
      <c r="D22"/>
      <c r="E22" s="897"/>
      <c r="F22" s="897"/>
      <c r="G22" s="897"/>
      <c r="H22" s="897"/>
      <c r="I22" s="897"/>
      <c r="J22" s="897"/>
      <c r="K22" s="978" t="s">
        <v>153</v>
      </c>
      <c r="L22" s="979">
        <v>556.26499999999999</v>
      </c>
      <c r="M22" s="979">
        <v>149.464</v>
      </c>
      <c r="N22" s="980">
        <v>3.7217323235026494</v>
      </c>
      <c r="P22"/>
      <c r="Q22"/>
      <c r="R22"/>
      <c r="S22"/>
    </row>
    <row r="23" spans="1:24" ht="15.75">
      <c r="E23" s="897"/>
      <c r="F23" s="897"/>
      <c r="G23" s="897"/>
      <c r="H23" s="897"/>
      <c r="I23" s="897"/>
      <c r="J23" s="897"/>
      <c r="K23" s="978" t="s">
        <v>139</v>
      </c>
      <c r="L23" s="979">
        <v>435.88200000000001</v>
      </c>
      <c r="M23" s="979">
        <v>61.194000000000003</v>
      </c>
      <c r="N23" s="980">
        <v>7.1229532307088927</v>
      </c>
      <c r="P23"/>
      <c r="Q23"/>
      <c r="R23"/>
      <c r="S23"/>
    </row>
    <row r="24" spans="1:24" ht="15.75">
      <c r="A24"/>
      <c r="B24"/>
      <c r="C24"/>
      <c r="D24"/>
      <c r="E24" s="897"/>
      <c r="F24" s="897"/>
      <c r="G24" s="897"/>
      <c r="H24" s="897"/>
      <c r="I24" s="897"/>
      <c r="J24" s="897"/>
      <c r="K24" s="978" t="s">
        <v>287</v>
      </c>
      <c r="L24" s="979">
        <v>423.80500000000001</v>
      </c>
      <c r="M24" s="979">
        <v>115.52500000000001</v>
      </c>
      <c r="N24" s="980">
        <v>3.6685133088076172</v>
      </c>
      <c r="O24"/>
      <c r="P24"/>
      <c r="Q24"/>
      <c r="R24"/>
      <c r="S24"/>
      <c r="T24"/>
    </row>
    <row r="25" spans="1:24" ht="16.5" thickBot="1">
      <c r="A25"/>
      <c r="B25"/>
      <c r="C25"/>
      <c r="D25"/>
      <c r="E25" s="897"/>
      <c r="F25" s="897"/>
      <c r="G25" s="897"/>
      <c r="H25" s="897"/>
      <c r="I25" s="897"/>
      <c r="J25" s="897"/>
      <c r="K25" s="978" t="s">
        <v>405</v>
      </c>
      <c r="L25" s="979">
        <v>408.214</v>
      </c>
      <c r="M25" s="979">
        <v>20.076000000000001</v>
      </c>
      <c r="N25" s="980">
        <v>20.333432954771865</v>
      </c>
      <c r="O25"/>
      <c r="P25"/>
      <c r="Q25"/>
      <c r="R25"/>
      <c r="S25"/>
      <c r="T25"/>
    </row>
    <row r="26" spans="1:24" ht="16.5" thickBot="1">
      <c r="A26"/>
      <c r="B26"/>
      <c r="C26"/>
      <c r="D26"/>
      <c r="E26"/>
      <c r="F26"/>
      <c r="G26"/>
      <c r="H26"/>
      <c r="I26"/>
      <c r="J26" s="897"/>
      <c r="K26" s="984" t="s">
        <v>259</v>
      </c>
      <c r="L26" s="985">
        <v>45014.86</v>
      </c>
      <c r="M26" s="985">
        <v>9180.1810000000005</v>
      </c>
      <c r="N26" s="1278">
        <v>4.9034828398263608</v>
      </c>
      <c r="O26"/>
      <c r="P26"/>
      <c r="Q26"/>
      <c r="R26"/>
      <c r="S26"/>
      <c r="T26"/>
    </row>
    <row r="27" spans="1:24">
      <c r="E27"/>
      <c r="F27"/>
      <c r="G27"/>
      <c r="H27"/>
      <c r="I27"/>
      <c r="J27" s="897"/>
      <c r="K27"/>
      <c r="L27"/>
      <c r="M27"/>
      <c r="N27"/>
      <c r="O27"/>
      <c r="P27"/>
      <c r="Q27"/>
      <c r="R27"/>
      <c r="S27"/>
      <c r="T27"/>
    </row>
    <row r="28" spans="1:24">
      <c r="A28"/>
      <c r="B28"/>
      <c r="C28"/>
      <c r="D28"/>
      <c r="E28"/>
      <c r="F28"/>
      <c r="G28"/>
      <c r="H28"/>
      <c r="I28"/>
      <c r="J28" s="897"/>
      <c r="K28"/>
      <c r="L28"/>
      <c r="M28"/>
      <c r="N28"/>
      <c r="O28"/>
      <c r="P28"/>
      <c r="Q28"/>
      <c r="R28"/>
      <c r="S28"/>
      <c r="T28"/>
    </row>
    <row r="29" spans="1:24">
      <c r="A29"/>
      <c r="B29"/>
      <c r="C29"/>
      <c r="D29"/>
      <c r="E29"/>
      <c r="F29"/>
      <c r="G29"/>
      <c r="H29"/>
      <c r="I29"/>
      <c r="J29" s="897"/>
      <c r="K29"/>
      <c r="L29"/>
      <c r="M29"/>
      <c r="N29"/>
      <c r="O29"/>
      <c r="P29"/>
      <c r="Q29"/>
      <c r="R29"/>
      <c r="S29"/>
      <c r="T29"/>
    </row>
    <row r="30" spans="1:24">
      <c r="A30"/>
      <c r="B30"/>
      <c r="C30"/>
      <c r="D30"/>
      <c r="E30"/>
      <c r="F30"/>
      <c r="G30"/>
      <c r="H30"/>
      <c r="I30"/>
      <c r="J30"/>
      <c r="K30"/>
      <c r="L30"/>
      <c r="M30"/>
      <c r="N30"/>
      <c r="O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O38"/>
    </row>
    <row r="39" spans="1:19">
      <c r="A39"/>
      <c r="B39"/>
      <c r="C39"/>
      <c r="D39"/>
      <c r="E39"/>
      <c r="F39"/>
      <c r="G39"/>
      <c r="H39"/>
      <c r="I39"/>
      <c r="J39"/>
      <c r="K39"/>
      <c r="L39"/>
      <c r="M39"/>
      <c r="N39"/>
      <c r="O39"/>
    </row>
    <row r="40" spans="1:19">
      <c r="A40"/>
      <c r="B40"/>
      <c r="C40"/>
      <c r="D40"/>
      <c r="E40"/>
      <c r="F40"/>
      <c r="G40"/>
      <c r="H40"/>
      <c r="I40"/>
      <c r="J40"/>
      <c r="K40"/>
      <c r="L40"/>
      <c r="M40"/>
      <c r="N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897"/>
      <c r="B152" s="897"/>
      <c r="C152" s="897"/>
      <c r="D152" s="897"/>
      <c r="E152" s="897"/>
      <c r="F152" s="897"/>
      <c r="G152" s="897"/>
      <c r="H152" s="897"/>
      <c r="I152" s="897"/>
      <c r="J152" s="897"/>
      <c r="K152" s="897"/>
    </row>
    <row r="153" spans="1:12">
      <c r="A153" s="897"/>
      <c r="B153" s="897"/>
      <c r="C153" s="897"/>
      <c r="D153" s="897"/>
      <c r="E153" s="897"/>
      <c r="F153" s="897"/>
      <c r="G153" s="897"/>
      <c r="H153" s="897"/>
      <c r="I153" s="897"/>
      <c r="J153" s="897"/>
      <c r="K153" s="897"/>
    </row>
    <row r="154" spans="1:12">
      <c r="A154" s="897"/>
      <c r="B154" s="897"/>
      <c r="C154" s="897"/>
      <c r="D154" s="897"/>
      <c r="E154" s="897"/>
      <c r="F154" s="897"/>
      <c r="G154" s="897"/>
      <c r="H154" s="897"/>
      <c r="I154" s="897"/>
      <c r="J154" s="897"/>
      <c r="K154" s="897"/>
    </row>
    <row r="155" spans="1:12">
      <c r="A155" s="897"/>
      <c r="B155" s="897"/>
      <c r="C155" s="897"/>
      <c r="D155" s="897"/>
      <c r="E155" s="897"/>
      <c r="F155" s="897"/>
      <c r="G155" s="897"/>
      <c r="H155" s="897"/>
      <c r="I155" s="897"/>
      <c r="J155" s="897"/>
      <c r="K155" s="897"/>
    </row>
    <row r="156" spans="1:12">
      <c r="A156" s="897"/>
      <c r="B156" s="897"/>
      <c r="C156" s="897"/>
      <c r="D156" s="897"/>
      <c r="E156" s="897"/>
      <c r="F156" s="897"/>
      <c r="G156" s="897"/>
      <c r="H156" s="897"/>
      <c r="I156" s="897"/>
      <c r="J156" s="897"/>
      <c r="K156" s="897"/>
    </row>
    <row r="157" spans="1:12">
      <c r="A157" s="897"/>
      <c r="B157" s="897"/>
      <c r="C157" s="897"/>
      <c r="D157" s="897"/>
      <c r="E157" s="897"/>
      <c r="F157" s="897"/>
      <c r="G157" s="897"/>
      <c r="H157" s="897"/>
      <c r="I157" s="897"/>
      <c r="J157" s="897"/>
      <c r="K157" s="897"/>
    </row>
    <row r="158" spans="1:12">
      <c r="A158" s="897"/>
      <c r="B158" s="897"/>
      <c r="C158" s="897"/>
      <c r="D158" s="897"/>
      <c r="E158" s="897"/>
      <c r="F158" s="897"/>
      <c r="G158" s="897"/>
      <c r="H158" s="897"/>
      <c r="I158" s="897"/>
      <c r="J158" s="897"/>
      <c r="K158" s="897"/>
    </row>
    <row r="159" spans="1:12">
      <c r="A159" s="897"/>
      <c r="B159" s="897"/>
      <c r="C159" s="897"/>
      <c r="D159" s="897"/>
      <c r="E159" s="897"/>
      <c r="F159" s="897"/>
      <c r="G159" s="897"/>
      <c r="H159" s="897"/>
      <c r="I159" s="897"/>
      <c r="J159" s="897"/>
      <c r="K159" s="897"/>
    </row>
    <row r="160" spans="1:12">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1">
    <sortCondition descending="1" ref="Q8:Q31"/>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511" t="s">
        <v>504</v>
      </c>
      <c r="B5" s="1511"/>
      <c r="C5" s="1511"/>
      <c r="D5" s="1511"/>
      <c r="E5" s="1511"/>
      <c r="F5" s="1511"/>
      <c r="H5" s="917" t="s">
        <v>267</v>
      </c>
      <c r="K5"/>
      <c r="L5"/>
      <c r="M5"/>
      <c r="N5"/>
      <c r="O5"/>
      <c r="P5"/>
    </row>
    <row r="6" spans="1:20" ht="15.75" customHeight="1" thickBot="1">
      <c r="A6" s="1512" t="s">
        <v>116</v>
      </c>
      <c r="B6" s="1514" t="s">
        <v>503</v>
      </c>
      <c r="C6" s="1515"/>
      <c r="D6" s="1516"/>
      <c r="E6" s="1517" t="s">
        <v>506</v>
      </c>
      <c r="F6" s="1519" t="s">
        <v>508</v>
      </c>
      <c r="K6"/>
      <c r="L6"/>
      <c r="M6"/>
      <c r="N6"/>
      <c r="O6"/>
      <c r="P6"/>
    </row>
    <row r="7" spans="1:20" ht="21" customHeight="1" thickBot="1">
      <c r="A7" s="1513"/>
      <c r="B7" s="918" t="s">
        <v>254</v>
      </c>
      <c r="C7" s="918" t="s">
        <v>257</v>
      </c>
      <c r="D7" s="918" t="s">
        <v>258</v>
      </c>
      <c r="E7" s="1518"/>
      <c r="F7" s="1520"/>
      <c r="K7"/>
      <c r="L7"/>
      <c r="M7"/>
      <c r="N7"/>
      <c r="O7"/>
      <c r="P7"/>
    </row>
    <row r="8" spans="1:20" ht="17.25" customHeight="1" thickBot="1">
      <c r="A8" s="919" t="s">
        <v>117</v>
      </c>
      <c r="B8" s="920">
        <v>13318.300999999999</v>
      </c>
      <c r="C8" s="921">
        <v>8053.9229999999998</v>
      </c>
      <c r="D8" s="922">
        <f t="shared" ref="D8:D13" si="0">(C8/B8)*100</f>
        <v>60.472600821981729</v>
      </c>
      <c r="E8" s="921">
        <v>14246.71</v>
      </c>
      <c r="F8" s="922">
        <f t="shared" ref="F8:F13" si="1">((B8-E8)/E8)*100</f>
        <v>-6.5166554243049779</v>
      </c>
      <c r="H8" s="923" t="s">
        <v>118</v>
      </c>
      <c r="K8"/>
      <c r="L8"/>
      <c r="M8"/>
      <c r="N8"/>
      <c r="O8"/>
      <c r="P8"/>
    </row>
    <row r="9" spans="1:20" ht="18" customHeight="1" thickBot="1">
      <c r="A9" s="919" t="s">
        <v>119</v>
      </c>
      <c r="B9" s="924">
        <v>43838</v>
      </c>
      <c r="C9" s="921">
        <v>16424</v>
      </c>
      <c r="D9" s="922">
        <f t="shared" si="0"/>
        <v>37.465212829052419</v>
      </c>
      <c r="E9" s="925">
        <v>53568</v>
      </c>
      <c r="F9" s="922">
        <f t="shared" si="1"/>
        <v>-18.163829151732376</v>
      </c>
      <c r="H9" s="926">
        <f>B9-E9</f>
        <v>-9730</v>
      </c>
      <c r="K9"/>
      <c r="L9"/>
      <c r="M9"/>
      <c r="N9"/>
      <c r="O9"/>
      <c r="P9"/>
      <c r="Q9" s="897"/>
      <c r="R9" s="897"/>
      <c r="S9" s="897"/>
      <c r="T9" s="897"/>
    </row>
    <row r="10" spans="1:20" ht="15" customHeight="1" thickBot="1">
      <c r="A10" s="927" t="s">
        <v>249</v>
      </c>
      <c r="B10" s="924">
        <v>14079</v>
      </c>
      <c r="C10" s="928">
        <v>0</v>
      </c>
      <c r="D10" s="929">
        <f t="shared" si="0"/>
        <v>0</v>
      </c>
      <c r="E10" s="928">
        <v>12047</v>
      </c>
      <c r="F10" s="929">
        <f t="shared" si="1"/>
        <v>16.86726985971611</v>
      </c>
      <c r="K10"/>
      <c r="L10"/>
      <c r="M10"/>
      <c r="N10"/>
      <c r="O10"/>
      <c r="P10" s="897"/>
      <c r="Q10" s="897"/>
      <c r="R10" s="897"/>
      <c r="S10" s="897"/>
      <c r="T10" s="897"/>
    </row>
    <row r="11" spans="1:20" ht="17.25" customHeight="1" thickBot="1">
      <c r="A11" s="919" t="s">
        <v>120</v>
      </c>
      <c r="B11" s="924">
        <v>253731.44399999999</v>
      </c>
      <c r="C11" s="930">
        <v>21590.07</v>
      </c>
      <c r="D11" s="922">
        <f t="shared" si="0"/>
        <v>8.5090242106532141</v>
      </c>
      <c r="E11" s="930">
        <v>267391.217</v>
      </c>
      <c r="F11" s="922">
        <f t="shared" si="1"/>
        <v>-5.1085346606579138</v>
      </c>
      <c r="J11" s="931"/>
      <c r="K11"/>
      <c r="L11"/>
      <c r="M11"/>
      <c r="N11"/>
      <c r="O11"/>
      <c r="P11" s="897"/>
      <c r="Q11" s="897"/>
      <c r="R11" s="897"/>
      <c r="S11" s="897"/>
      <c r="T11" s="897"/>
    </row>
    <row r="12" spans="1:20" ht="15" customHeight="1" thickBot="1">
      <c r="A12" s="932" t="s">
        <v>121</v>
      </c>
      <c r="B12" s="924">
        <v>107981.53</v>
      </c>
      <c r="C12" s="933">
        <v>21967.544000000002</v>
      </c>
      <c r="D12" s="922">
        <f t="shared" si="0"/>
        <v>20.343797684659592</v>
      </c>
      <c r="E12" s="933">
        <v>107528.6</v>
      </c>
      <c r="F12" s="922">
        <f t="shared" si="1"/>
        <v>0.42121816893365388</v>
      </c>
      <c r="K12"/>
      <c r="L12"/>
      <c r="M12"/>
      <c r="N12"/>
      <c r="O12"/>
      <c r="P12" s="897"/>
      <c r="Q12" s="897"/>
      <c r="R12" s="897"/>
      <c r="S12" s="897"/>
      <c r="T12" s="897"/>
    </row>
    <row r="13" spans="1:20" ht="15" customHeight="1" thickBot="1">
      <c r="A13" s="932" t="s">
        <v>122</v>
      </c>
      <c r="B13" s="924">
        <f>B11+B12</f>
        <v>361712.97399999999</v>
      </c>
      <c r="C13" s="933">
        <f>C11+C12</f>
        <v>43557.614000000001</v>
      </c>
      <c r="D13" s="934">
        <f t="shared" si="0"/>
        <v>12.042038060818909</v>
      </c>
      <c r="E13" s="933">
        <f>E11+E12</f>
        <v>374919.81700000004</v>
      </c>
      <c r="F13" s="934">
        <f t="shared" si="1"/>
        <v>-3.5225780023252411</v>
      </c>
      <c r="K13"/>
      <c r="L13"/>
      <c r="M13"/>
      <c r="N13"/>
      <c r="O13"/>
      <c r="P13" s="897"/>
      <c r="Q13" s="897"/>
      <c r="R13" s="897"/>
      <c r="S13" s="897"/>
      <c r="T13" s="897"/>
    </row>
    <row r="14" spans="1:20">
      <c r="E14" s="935"/>
      <c r="K14"/>
      <c r="L14"/>
      <c r="M14"/>
      <c r="N14"/>
      <c r="O14"/>
      <c r="P14" s="897"/>
      <c r="Q14" s="897"/>
      <c r="R14" s="897"/>
      <c r="S14" s="897"/>
      <c r="T14" s="897"/>
    </row>
    <row r="15" spans="1:20">
      <c r="K15"/>
      <c r="L15"/>
      <c r="M15"/>
      <c r="N15"/>
      <c r="O15"/>
      <c r="P15" s="897"/>
      <c r="Q15" s="897"/>
      <c r="R15" s="897"/>
      <c r="S15" s="897"/>
      <c r="T15" s="897"/>
    </row>
    <row r="16" spans="1:20" ht="15.75">
      <c r="A16" s="936" t="s">
        <v>250</v>
      </c>
      <c r="K16"/>
      <c r="L16"/>
      <c r="M16"/>
      <c r="N16"/>
      <c r="O16"/>
      <c r="P16" s="897"/>
      <c r="Q16" s="897"/>
      <c r="R16" s="897"/>
      <c r="S16" s="897"/>
      <c r="T16" s="897"/>
    </row>
    <row r="17" spans="1:20">
      <c r="K17"/>
      <c r="L17"/>
      <c r="M17"/>
      <c r="N17"/>
      <c r="O17" s="897"/>
      <c r="P17" s="897"/>
      <c r="Q17" s="897"/>
      <c r="R17" s="897"/>
      <c r="S17" s="897"/>
      <c r="T17" s="897"/>
    </row>
    <row r="18" spans="1:20" ht="33" customHeight="1" thickBot="1">
      <c r="A18" s="1511" t="s">
        <v>505</v>
      </c>
      <c r="B18" s="1511"/>
      <c r="C18" s="1511"/>
      <c r="D18" s="1511"/>
      <c r="E18" s="1511"/>
      <c r="F18" s="1511"/>
      <c r="K18"/>
      <c r="L18"/>
      <c r="M18"/>
      <c r="N18"/>
      <c r="O18" s="897"/>
      <c r="P18" s="897"/>
      <c r="Q18" s="897"/>
      <c r="R18" s="897"/>
      <c r="S18" s="897"/>
      <c r="T18" s="897"/>
    </row>
    <row r="19" spans="1:20" ht="16.5" customHeight="1" thickBot="1">
      <c r="A19" s="1521" t="s">
        <v>497</v>
      </c>
      <c r="B19" s="1514" t="s">
        <v>503</v>
      </c>
      <c r="C19" s="1515"/>
      <c r="D19" s="1516"/>
      <c r="E19" s="1517" t="s">
        <v>506</v>
      </c>
      <c r="F19" s="1519" t="s">
        <v>507</v>
      </c>
      <c r="K19"/>
      <c r="L19"/>
      <c r="M19"/>
      <c r="N19"/>
      <c r="O19" s="897"/>
      <c r="P19" s="897"/>
      <c r="Q19" s="897"/>
      <c r="R19" s="897"/>
      <c r="S19" s="897"/>
      <c r="T19" s="897"/>
    </row>
    <row r="20" spans="1:20" ht="21" customHeight="1" thickBot="1">
      <c r="A20" s="1522"/>
      <c r="B20" s="937" t="s">
        <v>254</v>
      </c>
      <c r="C20" s="937" t="s">
        <v>366</v>
      </c>
      <c r="D20" s="937" t="s">
        <v>367</v>
      </c>
      <c r="E20" s="1523"/>
      <c r="F20" s="1524"/>
      <c r="K20"/>
      <c r="L20"/>
      <c r="M20"/>
      <c r="N20"/>
      <c r="O20" s="897"/>
      <c r="P20" s="897"/>
      <c r="Q20" s="897"/>
      <c r="R20" s="897"/>
      <c r="S20" s="897"/>
      <c r="T20" s="897"/>
    </row>
    <row r="21" spans="1:20" ht="15.75" thickBot="1">
      <c r="A21" s="938" t="s">
        <v>117</v>
      </c>
      <c r="B21" s="924">
        <v>69043.524000000005</v>
      </c>
      <c r="C21" s="939">
        <v>0</v>
      </c>
      <c r="D21" s="940">
        <f t="shared" ref="D21:D26" si="2">(C21/B21)*100</f>
        <v>0</v>
      </c>
      <c r="E21" s="933">
        <v>51405.213000000003</v>
      </c>
      <c r="F21" s="940">
        <f t="shared" ref="F21:F26" si="3">((B21-E21)/E21)*100</f>
        <v>34.312300194145678</v>
      </c>
      <c r="H21" s="923" t="s">
        <v>124</v>
      </c>
      <c r="K21"/>
      <c r="L21"/>
      <c r="M21"/>
      <c r="N21"/>
      <c r="O21" s="897"/>
      <c r="P21" s="897"/>
      <c r="Q21" s="897"/>
      <c r="R21" s="897"/>
      <c r="S21" s="897"/>
      <c r="T21" s="897"/>
    </row>
    <row r="22" spans="1:20" ht="15.75" thickBot="1">
      <c r="A22" s="938" t="s">
        <v>119</v>
      </c>
      <c r="B22" s="924">
        <v>255617</v>
      </c>
      <c r="C22" s="939">
        <v>0</v>
      </c>
      <c r="D22" s="922">
        <f t="shared" si="2"/>
        <v>0</v>
      </c>
      <c r="E22" s="933">
        <v>186842</v>
      </c>
      <c r="F22" s="922">
        <f t="shared" si="3"/>
        <v>36.809175667141218</v>
      </c>
      <c r="H22" s="926">
        <f>B22-E22</f>
        <v>68775</v>
      </c>
      <c r="K22" s="897"/>
      <c r="L22" s="897"/>
      <c r="M22" s="897"/>
      <c r="O22" s="897"/>
      <c r="P22" s="897"/>
      <c r="Q22" s="897"/>
      <c r="R22" s="897"/>
      <c r="S22" s="897"/>
      <c r="T22" s="897"/>
    </row>
    <row r="23" spans="1:20" ht="15.75" thickBot="1">
      <c r="A23" s="941" t="s">
        <v>249</v>
      </c>
      <c r="B23" s="924">
        <v>76691</v>
      </c>
      <c r="C23" s="942">
        <v>0</v>
      </c>
      <c r="D23" s="922">
        <f t="shared" si="2"/>
        <v>0</v>
      </c>
      <c r="E23" s="928">
        <v>43472</v>
      </c>
      <c r="F23" s="922">
        <f t="shared" si="3"/>
        <v>76.4147037173353</v>
      </c>
      <c r="N23" s="897"/>
      <c r="O23" s="897"/>
      <c r="P23" s="897"/>
      <c r="Q23" s="897"/>
      <c r="R23" s="897"/>
      <c r="S23" s="897"/>
      <c r="T23" s="897"/>
    </row>
    <row r="24" spans="1:20" ht="15.75" thickBot="1">
      <c r="A24" s="938" t="s">
        <v>120</v>
      </c>
      <c r="B24" s="924">
        <v>14362.022999999999</v>
      </c>
      <c r="C24" s="943">
        <v>198.68600000000001</v>
      </c>
      <c r="D24" s="929">
        <f t="shared" si="2"/>
        <v>1.383412350753094</v>
      </c>
      <c r="E24" s="933">
        <v>15035.19</v>
      </c>
      <c r="F24" s="929">
        <f t="shared" si="3"/>
        <v>-4.4772763097772703</v>
      </c>
      <c r="N24" s="897"/>
      <c r="O24" s="897"/>
      <c r="P24" s="897"/>
      <c r="Q24" s="897"/>
      <c r="R24" s="897"/>
      <c r="S24" s="897"/>
      <c r="T24" s="897"/>
    </row>
    <row r="25" spans="1:20" ht="15.75" thickBot="1">
      <c r="A25" s="938" t="s">
        <v>121</v>
      </c>
      <c r="B25" s="924">
        <v>10834.967000000001</v>
      </c>
      <c r="C25" s="943">
        <v>964.452</v>
      </c>
      <c r="D25" s="922">
        <f t="shared" si="2"/>
        <v>8.9012915313909122</v>
      </c>
      <c r="E25" s="933">
        <v>7391.2460000000001</v>
      </c>
      <c r="F25" s="922">
        <f t="shared" si="3"/>
        <v>46.591887213603769</v>
      </c>
      <c r="N25" s="897"/>
      <c r="O25" s="897"/>
      <c r="P25" s="897"/>
      <c r="Q25" s="897"/>
      <c r="R25" s="897"/>
      <c r="S25" s="897"/>
      <c r="T25" s="897"/>
    </row>
    <row r="26" spans="1:20" ht="15.75" thickBot="1">
      <c r="A26" s="938" t="s">
        <v>122</v>
      </c>
      <c r="B26" s="924">
        <f>B24+B25</f>
        <v>25196.989999999998</v>
      </c>
      <c r="C26" s="933">
        <f>C24+C25</f>
        <v>1163.1379999999999</v>
      </c>
      <c r="D26" s="934">
        <f t="shared" si="2"/>
        <v>4.616178360986769</v>
      </c>
      <c r="E26" s="933">
        <f>E24+E25</f>
        <v>22426.436000000002</v>
      </c>
      <c r="F26" s="934">
        <f t="shared" si="3"/>
        <v>12.353964758377106</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510"/>
      <c r="D30" s="1510"/>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510"/>
      <c r="C41" s="1510"/>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9.85546875" style="931" bestFit="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5" style="915" customWidth="1"/>
    <col min="17" max="17" width="12.42578125"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4" ht="18.75">
      <c r="A1" s="960"/>
    </row>
    <row r="2" spans="1:24" ht="28.5" customHeight="1">
      <c r="A2" s="1526" t="s">
        <v>501</v>
      </c>
      <c r="B2" s="1526"/>
      <c r="C2" s="1526"/>
      <c r="D2" s="1526"/>
      <c r="E2" s="1526"/>
      <c r="F2" s="1526"/>
      <c r="G2" s="1526"/>
      <c r="H2" s="1526"/>
      <c r="I2" s="1526"/>
      <c r="J2" s="1526"/>
      <c r="K2" s="1526"/>
      <c r="L2" s="1526"/>
      <c r="M2" s="1526"/>
      <c r="N2" s="1526"/>
      <c r="O2" s="1526"/>
      <c r="P2" s="1526"/>
      <c r="Q2" s="1526"/>
      <c r="R2" s="1526"/>
      <c r="S2" s="1526"/>
      <c r="T2" s="1526"/>
      <c r="U2" s="1526"/>
      <c r="V2" s="1526"/>
      <c r="W2" s="1526"/>
      <c r="X2" s="1526"/>
    </row>
    <row r="3" spans="1:24" ht="15.75" customHeight="1">
      <c r="A3" s="1528" t="s">
        <v>502</v>
      </c>
      <c r="B3" s="1528"/>
      <c r="C3" s="1528"/>
      <c r="D3" s="1528"/>
      <c r="E3" s="1528"/>
      <c r="F3" s="1528"/>
      <c r="P3" s="947"/>
    </row>
    <row r="4" spans="1:24" ht="4.5" customHeight="1">
      <c r="A4" s="961"/>
      <c r="B4" s="961"/>
      <c r="C4" s="962"/>
      <c r="D4" s="962"/>
    </row>
    <row r="5" spans="1:24" ht="15.75" thickBot="1">
      <c r="A5" s="963" t="s">
        <v>125</v>
      </c>
      <c r="B5" s="1525" t="s">
        <v>126</v>
      </c>
      <c r="C5" s="1525"/>
      <c r="D5" s="964"/>
      <c r="E5" s="964"/>
      <c r="F5" s="963" t="s">
        <v>127</v>
      </c>
      <c r="G5" s="965" t="s">
        <v>128</v>
      </c>
      <c r="H5" s="966"/>
      <c r="I5" s="964"/>
      <c r="J5" s="964"/>
      <c r="K5" s="963" t="s">
        <v>129</v>
      </c>
      <c r="L5" s="967" t="s">
        <v>130</v>
      </c>
      <c r="M5" s="964"/>
      <c r="N5" s="968"/>
      <c r="O5" s="897"/>
      <c r="P5" s="963" t="s">
        <v>131</v>
      </c>
      <c r="Q5" s="967" t="s">
        <v>132</v>
      </c>
      <c r="R5" s="964"/>
    </row>
    <row r="6" spans="1:24" ht="30.75" thickBot="1">
      <c r="A6" s="969" t="s">
        <v>133</v>
      </c>
      <c r="B6" s="970" t="s">
        <v>134</v>
      </c>
      <c r="C6" s="971" t="s">
        <v>135</v>
      </c>
      <c r="D6" s="972" t="s">
        <v>136</v>
      </c>
      <c r="F6" s="969" t="s">
        <v>133</v>
      </c>
      <c r="G6" s="970" t="s">
        <v>134</v>
      </c>
      <c r="H6" s="973" t="s">
        <v>135</v>
      </c>
      <c r="I6" s="972" t="s">
        <v>136</v>
      </c>
      <c r="K6" s="974" t="s">
        <v>133</v>
      </c>
      <c r="L6" s="975" t="s">
        <v>134</v>
      </c>
      <c r="M6" s="976" t="s">
        <v>137</v>
      </c>
      <c r="N6" s="977" t="s">
        <v>136</v>
      </c>
      <c r="O6" s="897"/>
      <c r="P6" s="974" t="s">
        <v>133</v>
      </c>
      <c r="Q6" s="975" t="s">
        <v>134</v>
      </c>
      <c r="R6" s="976" t="s">
        <v>137</v>
      </c>
      <c r="S6" s="977" t="s">
        <v>136</v>
      </c>
    </row>
    <row r="7" spans="1:24" ht="15.75">
      <c r="A7" s="981" t="s">
        <v>370</v>
      </c>
      <c r="B7" s="982">
        <v>24053.898000000001</v>
      </c>
      <c r="C7" s="982">
        <v>10880</v>
      </c>
      <c r="D7" s="983">
        <v>4.2843022599282632</v>
      </c>
      <c r="F7" s="981" t="s">
        <v>138</v>
      </c>
      <c r="G7" s="982">
        <v>1591.1679999999999</v>
      </c>
      <c r="H7" s="982">
        <v>7318</v>
      </c>
      <c r="I7" s="983">
        <v>3.2989813837672419</v>
      </c>
      <c r="K7" s="978" t="s">
        <v>138</v>
      </c>
      <c r="L7" s="979">
        <v>367092.62</v>
      </c>
      <c r="M7" s="979">
        <v>63026.572999999997</v>
      </c>
      <c r="N7" s="980">
        <v>5.8244102848492174</v>
      </c>
      <c r="O7" s="897"/>
      <c r="P7" s="978" t="s">
        <v>139</v>
      </c>
      <c r="Q7" s="979">
        <v>124430.337</v>
      </c>
      <c r="R7" s="979">
        <v>21431.643</v>
      </c>
      <c r="S7" s="980">
        <v>5.8059168398801715</v>
      </c>
    </row>
    <row r="8" spans="1:24" ht="15.75">
      <c r="A8" s="978" t="s">
        <v>138</v>
      </c>
      <c r="B8" s="979">
        <v>6311.0870000000004</v>
      </c>
      <c r="C8" s="979">
        <v>13755</v>
      </c>
      <c r="D8" s="980">
        <v>3.5076365491690393</v>
      </c>
      <c r="F8" s="978" t="s">
        <v>140</v>
      </c>
      <c r="G8" s="979">
        <v>649.64800000000002</v>
      </c>
      <c r="H8" s="979">
        <v>3215</v>
      </c>
      <c r="I8" s="1019">
        <v>2.8677219715897553</v>
      </c>
      <c r="K8" s="978" t="s">
        <v>141</v>
      </c>
      <c r="L8" s="979">
        <v>315670.22100000002</v>
      </c>
      <c r="M8" s="979">
        <v>56817.881999999998</v>
      </c>
      <c r="N8" s="980">
        <v>5.5558252065784508</v>
      </c>
      <c r="O8" s="897"/>
      <c r="P8" s="978" t="s">
        <v>141</v>
      </c>
      <c r="Q8" s="979">
        <v>66867.89</v>
      </c>
      <c r="R8" s="979">
        <v>12861.486999999999</v>
      </c>
      <c r="S8" s="980">
        <v>5.1990792355502906</v>
      </c>
    </row>
    <row r="9" spans="1:24" ht="15.75">
      <c r="A9" s="978" t="s">
        <v>148</v>
      </c>
      <c r="B9" s="979">
        <v>5030.57</v>
      </c>
      <c r="C9" s="979">
        <v>2961</v>
      </c>
      <c r="D9" s="980">
        <v>3.1705026662607869</v>
      </c>
      <c r="F9" s="978" t="s">
        <v>159</v>
      </c>
      <c r="G9" s="979">
        <v>428.19299999999998</v>
      </c>
      <c r="H9" s="979">
        <v>2572</v>
      </c>
      <c r="I9" s="980">
        <v>2.4706910777859199</v>
      </c>
      <c r="K9" s="978" t="s">
        <v>371</v>
      </c>
      <c r="L9" s="979">
        <v>131172.96299999999</v>
      </c>
      <c r="M9" s="979">
        <v>26176.964</v>
      </c>
      <c r="N9" s="980">
        <v>5.0110075026271188</v>
      </c>
      <c r="O9" s="897"/>
      <c r="P9" s="978" t="s">
        <v>140</v>
      </c>
      <c r="Q9" s="979">
        <v>53969.402999999998</v>
      </c>
      <c r="R9" s="979">
        <v>10230.459999999999</v>
      </c>
      <c r="S9" s="980">
        <v>5.275364255370727</v>
      </c>
    </row>
    <row r="10" spans="1:24" ht="16.5" thickBot="1">
      <c r="A10" s="978" t="s">
        <v>402</v>
      </c>
      <c r="B10" s="979">
        <v>4886.4480000000003</v>
      </c>
      <c r="C10" s="979">
        <v>2131</v>
      </c>
      <c r="D10" s="980">
        <v>4.7065994228539072</v>
      </c>
      <c r="F10" s="978" t="s">
        <v>371</v>
      </c>
      <c r="G10" s="979">
        <v>112.994</v>
      </c>
      <c r="H10" s="979">
        <v>688</v>
      </c>
      <c r="I10" s="980">
        <v>2.9089177221707341</v>
      </c>
      <c r="K10" s="978" t="s">
        <v>140</v>
      </c>
      <c r="L10" s="979">
        <v>105211.667</v>
      </c>
      <c r="M10" s="979">
        <v>15804.195</v>
      </c>
      <c r="N10" s="980">
        <v>6.6571987374238297</v>
      </c>
      <c r="O10" s="897"/>
      <c r="P10" s="978" t="s">
        <v>145</v>
      </c>
      <c r="Q10" s="979">
        <v>48597.341</v>
      </c>
      <c r="R10" s="979">
        <v>6233.8789999999999</v>
      </c>
      <c r="S10" s="980">
        <v>7.79568243143635</v>
      </c>
    </row>
    <row r="11" spans="1:24" ht="16.5" thickBot="1">
      <c r="A11" s="978" t="s">
        <v>308</v>
      </c>
      <c r="B11" s="979">
        <v>2332.02</v>
      </c>
      <c r="C11" s="979">
        <v>1087</v>
      </c>
      <c r="D11" s="980">
        <v>4.1418518821109762</v>
      </c>
      <c r="F11" s="984" t="s">
        <v>259</v>
      </c>
      <c r="G11" s="985">
        <v>2853.886</v>
      </c>
      <c r="H11" s="985">
        <v>14079</v>
      </c>
      <c r="I11" s="986">
        <v>3.0336833086539965</v>
      </c>
      <c r="K11" s="978" t="s">
        <v>147</v>
      </c>
      <c r="L11" s="979">
        <v>78233.462</v>
      </c>
      <c r="M11" s="979">
        <v>10960.995000000001</v>
      </c>
      <c r="N11" s="980">
        <v>7.1374416282463402</v>
      </c>
      <c r="O11" s="897"/>
      <c r="P11" s="978" t="s">
        <v>142</v>
      </c>
      <c r="Q11" s="979">
        <v>44915.858999999997</v>
      </c>
      <c r="R11" s="979">
        <v>7145.7250000000004</v>
      </c>
      <c r="S11" s="980">
        <v>6.2856965528340361</v>
      </c>
    </row>
    <row r="12" spans="1:24" ht="15.75">
      <c r="A12" s="978" t="s">
        <v>146</v>
      </c>
      <c r="B12" s="979">
        <v>1786.5070000000001</v>
      </c>
      <c r="C12" s="979">
        <v>2163</v>
      </c>
      <c r="D12" s="980">
        <v>3.248543025524556</v>
      </c>
      <c r="F12"/>
      <c r="G12"/>
      <c r="H12"/>
      <c r="I12"/>
      <c r="K12" s="978" t="s">
        <v>145</v>
      </c>
      <c r="L12" s="979">
        <v>62732.385000000002</v>
      </c>
      <c r="M12" s="979">
        <v>7370.3760000000002</v>
      </c>
      <c r="N12" s="980">
        <v>8.5114226194158888</v>
      </c>
      <c r="O12" s="897"/>
      <c r="P12" s="978" t="s">
        <v>275</v>
      </c>
      <c r="Q12" s="979">
        <v>39182.400000000001</v>
      </c>
      <c r="R12" s="979">
        <v>7205.1289999999999</v>
      </c>
      <c r="S12" s="980">
        <v>5.4381260904558406</v>
      </c>
    </row>
    <row r="13" spans="1:24" ht="15.75">
      <c r="A13" s="978" t="s">
        <v>151</v>
      </c>
      <c r="B13" s="979">
        <v>1063.643</v>
      </c>
      <c r="C13" s="979">
        <v>632</v>
      </c>
      <c r="D13" s="980">
        <v>2.9912818738908995</v>
      </c>
      <c r="K13" s="978" t="s">
        <v>139</v>
      </c>
      <c r="L13" s="979">
        <v>56317.169000000002</v>
      </c>
      <c r="M13" s="979">
        <v>8286.2880000000005</v>
      </c>
      <c r="N13" s="980">
        <v>6.7964291127703982</v>
      </c>
      <c r="O13" s="897"/>
      <c r="P13" s="978" t="s">
        <v>138</v>
      </c>
      <c r="Q13" s="979">
        <v>33818.864000000001</v>
      </c>
      <c r="R13" s="979">
        <v>6308.2960000000003</v>
      </c>
      <c r="S13" s="980">
        <v>5.3610141312329036</v>
      </c>
    </row>
    <row r="14" spans="1:24" ht="15.75">
      <c r="A14" s="978" t="s">
        <v>375</v>
      </c>
      <c r="B14" s="979">
        <v>912.45500000000004</v>
      </c>
      <c r="C14" s="979">
        <v>419</v>
      </c>
      <c r="D14" s="980">
        <v>4.3149220911261912</v>
      </c>
      <c r="F14" s="897"/>
      <c r="K14" s="978" t="s">
        <v>143</v>
      </c>
      <c r="L14" s="979">
        <v>56076.006999999998</v>
      </c>
      <c r="M14" s="979">
        <v>9819.9779999999992</v>
      </c>
      <c r="N14" s="980">
        <v>5.7104004713656185</v>
      </c>
      <c r="O14" s="897"/>
      <c r="P14" s="978" t="s">
        <v>371</v>
      </c>
      <c r="Q14" s="979">
        <v>32614.11</v>
      </c>
      <c r="R14" s="979">
        <v>6280.5290000000005</v>
      </c>
      <c r="S14" s="980">
        <v>5.1928921910877248</v>
      </c>
    </row>
    <row r="15" spans="1:24" ht="15.75">
      <c r="A15" s="978" t="s">
        <v>490</v>
      </c>
      <c r="B15" s="979">
        <v>874.6</v>
      </c>
      <c r="C15" s="979">
        <v>412</v>
      </c>
      <c r="D15" s="980">
        <v>4.1747016706443913</v>
      </c>
      <c r="E15" s="987"/>
      <c r="F15" s="897"/>
      <c r="K15" s="978" t="s">
        <v>148</v>
      </c>
      <c r="L15" s="979">
        <v>48345.985999999997</v>
      </c>
      <c r="M15" s="979">
        <v>8106.5349999999999</v>
      </c>
      <c r="N15" s="980">
        <v>5.9638286888294445</v>
      </c>
      <c r="O15" s="897"/>
      <c r="P15" s="978" t="s">
        <v>147</v>
      </c>
      <c r="Q15" s="979">
        <v>23512.32</v>
      </c>
      <c r="R15" s="979">
        <v>4556.0320000000002</v>
      </c>
      <c r="S15" s="980">
        <v>5.1607012417823226</v>
      </c>
    </row>
    <row r="16" spans="1:24" ht="15.75">
      <c r="A16" s="978" t="s">
        <v>140</v>
      </c>
      <c r="B16" s="979">
        <v>776.60299999999995</v>
      </c>
      <c r="C16" s="979">
        <v>3282</v>
      </c>
      <c r="D16" s="980">
        <v>2.9301571850074324</v>
      </c>
      <c r="E16" s="988"/>
      <c r="F16" s="897"/>
      <c r="K16" s="978" t="s">
        <v>155</v>
      </c>
      <c r="L16" s="979">
        <v>45472.409</v>
      </c>
      <c r="M16" s="979">
        <v>8754.152</v>
      </c>
      <c r="N16" s="980">
        <v>5.1943819344238022</v>
      </c>
      <c r="O16" s="897"/>
      <c r="P16" s="978" t="s">
        <v>148</v>
      </c>
      <c r="Q16" s="979">
        <v>13894.933999999999</v>
      </c>
      <c r="R16" s="979">
        <v>2386.3739999999998</v>
      </c>
      <c r="S16" s="980">
        <v>5.8226137227442134</v>
      </c>
    </row>
    <row r="17" spans="1:19" ht="15.75">
      <c r="A17" s="978" t="s">
        <v>150</v>
      </c>
      <c r="B17" s="979">
        <v>534.08600000000001</v>
      </c>
      <c r="C17" s="979">
        <v>247</v>
      </c>
      <c r="D17" s="980">
        <v>3.3501188661610937</v>
      </c>
      <c r="K17" s="978" t="s">
        <v>286</v>
      </c>
      <c r="L17" s="979">
        <v>38501.186000000002</v>
      </c>
      <c r="M17" s="979">
        <v>4610.9620000000004</v>
      </c>
      <c r="N17" s="980">
        <v>8.3499248096167342</v>
      </c>
      <c r="O17" s="897"/>
      <c r="P17" s="978" t="s">
        <v>154</v>
      </c>
      <c r="Q17" s="979">
        <v>11454.038</v>
      </c>
      <c r="R17" s="979">
        <v>2389.7460000000001</v>
      </c>
      <c r="S17" s="980">
        <v>4.7929938997701012</v>
      </c>
    </row>
    <row r="18" spans="1:19" ht="15.75">
      <c r="A18" s="978" t="s">
        <v>144</v>
      </c>
      <c r="B18" s="979">
        <v>510.858</v>
      </c>
      <c r="C18" s="979">
        <v>1066</v>
      </c>
      <c r="D18" s="980">
        <v>2.9447829420275653</v>
      </c>
      <c r="K18" s="978" t="s">
        <v>152</v>
      </c>
      <c r="L18" s="979">
        <v>31813.469000000001</v>
      </c>
      <c r="M18" s="979">
        <v>5081.9709999999995</v>
      </c>
      <c r="N18" s="980">
        <v>6.26006504169347</v>
      </c>
      <c r="O18" s="897"/>
      <c r="P18" s="978" t="s">
        <v>152</v>
      </c>
      <c r="Q18" s="979">
        <v>8727.6290000000008</v>
      </c>
      <c r="R18" s="979">
        <v>1921.989</v>
      </c>
      <c r="S18" s="980">
        <v>4.5409359783016452</v>
      </c>
    </row>
    <row r="19" spans="1:19" ht="15.75">
      <c r="A19" s="978" t="s">
        <v>141</v>
      </c>
      <c r="B19" s="979">
        <v>435.654</v>
      </c>
      <c r="C19" s="979">
        <v>309</v>
      </c>
      <c r="D19" s="980">
        <v>4.4956349452046309</v>
      </c>
      <c r="K19" s="978" t="s">
        <v>146</v>
      </c>
      <c r="L19" s="979">
        <v>22863.224999999999</v>
      </c>
      <c r="M19" s="979">
        <v>4850.7889999999998</v>
      </c>
      <c r="N19" s="980">
        <v>4.7133002486811941</v>
      </c>
      <c r="O19" s="897"/>
      <c r="P19" s="978" t="s">
        <v>156</v>
      </c>
      <c r="Q19" s="979">
        <v>8414.1110000000008</v>
      </c>
      <c r="R19" s="979">
        <v>1742.2260000000001</v>
      </c>
      <c r="S19" s="980">
        <v>4.8295175252808766</v>
      </c>
    </row>
    <row r="20" spans="1:19" ht="15.75">
      <c r="A20" s="978" t="s">
        <v>159</v>
      </c>
      <c r="B20" s="979">
        <v>428.19299999999998</v>
      </c>
      <c r="C20" s="979">
        <v>2572</v>
      </c>
      <c r="D20" s="980">
        <v>2.4706910777859199</v>
      </c>
      <c r="K20" s="978" t="s">
        <v>153</v>
      </c>
      <c r="L20" s="979">
        <v>20063.337</v>
      </c>
      <c r="M20" s="979">
        <v>3642.2359999999999</v>
      </c>
      <c r="N20" s="980">
        <v>5.508521962882142</v>
      </c>
      <c r="O20" s="897"/>
      <c r="P20" s="978" t="s">
        <v>286</v>
      </c>
      <c r="Q20" s="979">
        <v>8188.2039999999997</v>
      </c>
      <c r="R20" s="979">
        <v>1343.259</v>
      </c>
      <c r="S20" s="980">
        <v>6.0957745304516848</v>
      </c>
    </row>
    <row r="21" spans="1:19" ht="15.75">
      <c r="A21" s="978" t="s">
        <v>156</v>
      </c>
      <c r="B21" s="979">
        <v>363.05</v>
      </c>
      <c r="C21" s="979">
        <v>280</v>
      </c>
      <c r="D21" s="980">
        <v>2.6752094555261627</v>
      </c>
      <c r="K21" s="978" t="s">
        <v>156</v>
      </c>
      <c r="L21" s="979">
        <v>20010.013999999999</v>
      </c>
      <c r="M21" s="979">
        <v>4947.1329999999998</v>
      </c>
      <c r="N21" s="980">
        <v>4.0447697686720776</v>
      </c>
      <c r="O21" s="897"/>
      <c r="P21" s="978" t="s">
        <v>157</v>
      </c>
      <c r="Q21" s="979">
        <v>7599.4809999999998</v>
      </c>
      <c r="R21" s="979">
        <v>1416.268</v>
      </c>
      <c r="S21" s="980">
        <v>5.365849542600694</v>
      </c>
    </row>
    <row r="22" spans="1:19" ht="15.75">
      <c r="A22" s="978" t="s">
        <v>153</v>
      </c>
      <c r="B22" s="979">
        <v>304.25700000000001</v>
      </c>
      <c r="C22" s="979">
        <v>254</v>
      </c>
      <c r="D22" s="980">
        <v>3.4788131717356507</v>
      </c>
      <c r="H22" s="915"/>
      <c r="K22" s="978" t="s">
        <v>285</v>
      </c>
      <c r="L22" s="979">
        <v>17381.646000000001</v>
      </c>
      <c r="M22" s="979">
        <v>2887.8319999999999</v>
      </c>
      <c r="N22" s="980">
        <v>6.0189256161715781</v>
      </c>
      <c r="O22" s="897"/>
      <c r="P22" s="978" t="s">
        <v>155</v>
      </c>
      <c r="Q22" s="979">
        <v>7027.6289999999999</v>
      </c>
      <c r="R22" s="979">
        <v>1436.95</v>
      </c>
      <c r="S22" s="980">
        <v>4.8906565990465918</v>
      </c>
    </row>
    <row r="23" spans="1:19" ht="15.75">
      <c r="A23" s="978" t="s">
        <v>287</v>
      </c>
      <c r="B23" s="979">
        <v>268.34199999999998</v>
      </c>
      <c r="C23" s="979">
        <v>279</v>
      </c>
      <c r="D23" s="980">
        <v>3.3101670243998713</v>
      </c>
      <c r="H23" s="915"/>
      <c r="K23" s="978" t="s">
        <v>142</v>
      </c>
      <c r="L23" s="979">
        <v>15150.825000000001</v>
      </c>
      <c r="M23" s="979">
        <v>2236.5889999999999</v>
      </c>
      <c r="N23" s="980">
        <v>6.774076506680486</v>
      </c>
      <c r="O23" s="897"/>
      <c r="P23" s="978" t="s">
        <v>285</v>
      </c>
      <c r="Q23" s="979">
        <v>6566.6850000000004</v>
      </c>
      <c r="R23" s="979">
        <v>1178.3240000000001</v>
      </c>
      <c r="S23" s="980">
        <v>5.572902699087857</v>
      </c>
    </row>
    <row r="24" spans="1:19" ht="15.75">
      <c r="A24" s="978" t="s">
        <v>451</v>
      </c>
      <c r="B24" s="979">
        <v>210.7</v>
      </c>
      <c r="C24" s="979">
        <v>50</v>
      </c>
      <c r="D24" s="980">
        <v>13.593548387096773</v>
      </c>
      <c r="H24" s="915"/>
      <c r="K24" s="978" t="s">
        <v>287</v>
      </c>
      <c r="L24" s="979">
        <v>14586.757</v>
      </c>
      <c r="M24" s="979">
        <v>2794.3679999999999</v>
      </c>
      <c r="N24" s="980">
        <v>5.2200558408913933</v>
      </c>
      <c r="O24" s="897"/>
      <c r="P24" s="978" t="s">
        <v>143</v>
      </c>
      <c r="Q24" s="979">
        <v>5719.357</v>
      </c>
      <c r="R24" s="979">
        <v>1390.095</v>
      </c>
      <c r="S24" s="980">
        <v>4.1143641261928137</v>
      </c>
    </row>
    <row r="25" spans="1:19" ht="15.75">
      <c r="A25" s="978" t="s">
        <v>499</v>
      </c>
      <c r="B25" s="979">
        <v>167.43</v>
      </c>
      <c r="C25" s="979">
        <v>64</v>
      </c>
      <c r="D25" s="980">
        <v>4.8001720183486238</v>
      </c>
      <c r="H25" s="915"/>
      <c r="K25" s="978" t="s">
        <v>151</v>
      </c>
      <c r="L25" s="979">
        <v>10283.674000000001</v>
      </c>
      <c r="M25" s="979">
        <v>1900.873</v>
      </c>
      <c r="N25" s="980">
        <v>5.4099742591956437</v>
      </c>
      <c r="O25" s="897"/>
      <c r="P25" s="978" t="s">
        <v>413</v>
      </c>
      <c r="Q25" s="979">
        <v>5097.95</v>
      </c>
      <c r="R25" s="979">
        <v>942.62300000000005</v>
      </c>
      <c r="S25" s="980">
        <v>5.4082597178299272</v>
      </c>
    </row>
    <row r="26" spans="1:19" ht="16.5" thickBot="1">
      <c r="A26" s="978" t="s">
        <v>285</v>
      </c>
      <c r="B26" s="979">
        <v>166.6</v>
      </c>
      <c r="C26" s="979">
        <v>119</v>
      </c>
      <c r="D26" s="980">
        <v>2.8712751839787667</v>
      </c>
      <c r="H26" s="915"/>
      <c r="K26" s="978" t="s">
        <v>144</v>
      </c>
      <c r="L26" s="979">
        <v>8685.9140000000007</v>
      </c>
      <c r="M26" s="979">
        <v>2250.7820000000002</v>
      </c>
      <c r="N26" s="980">
        <v>3.8590649827482184</v>
      </c>
      <c r="O26" s="897"/>
      <c r="P26" s="978" t="s">
        <v>158</v>
      </c>
      <c r="Q26" s="979">
        <v>4871.0940000000001</v>
      </c>
      <c r="R26" s="979">
        <v>1494.1959999999999</v>
      </c>
      <c r="S26" s="980">
        <v>3.2600100656138822</v>
      </c>
    </row>
    <row r="27" spans="1:19" ht="16.5" thickBot="1">
      <c r="A27" s="978" t="s">
        <v>500</v>
      </c>
      <c r="B27" s="979">
        <v>149.80000000000001</v>
      </c>
      <c r="C27" s="979">
        <v>68</v>
      </c>
      <c r="D27" s="980">
        <v>4.4058823529411768</v>
      </c>
      <c r="H27" s="915"/>
      <c r="K27" s="984" t="s">
        <v>259</v>
      </c>
      <c r="L27" s="985">
        <v>1485777.9979999999</v>
      </c>
      <c r="M27" s="985">
        <v>253731.44399999999</v>
      </c>
      <c r="N27" s="986">
        <v>5.8557109618624956</v>
      </c>
      <c r="O27" s="897"/>
      <c r="P27" s="978" t="s">
        <v>151</v>
      </c>
      <c r="Q27" s="979">
        <v>4273.6090000000004</v>
      </c>
      <c r="R27" s="979">
        <v>843.28899999999999</v>
      </c>
      <c r="S27" s="980">
        <v>5.0677869627138508</v>
      </c>
    </row>
    <row r="28" spans="1:19" ht="15.75">
      <c r="A28" s="978" t="s">
        <v>154</v>
      </c>
      <c r="B28" s="979">
        <v>140.54599999999999</v>
      </c>
      <c r="C28" s="979">
        <v>120</v>
      </c>
      <c r="D28" s="980">
        <v>3.84215418261345</v>
      </c>
      <c r="H28" s="915"/>
      <c r="K28"/>
      <c r="L28"/>
      <c r="M28"/>
      <c r="N28"/>
      <c r="O28" s="897"/>
      <c r="P28" s="978" t="s">
        <v>159</v>
      </c>
      <c r="Q28" s="979">
        <v>3959.7910000000002</v>
      </c>
      <c r="R28" s="979">
        <v>1073.029</v>
      </c>
      <c r="S28" s="980">
        <v>3.6902926202367321</v>
      </c>
    </row>
    <row r="29" spans="1:19" ht="16.5" thickBot="1">
      <c r="A29" s="997" t="s">
        <v>371</v>
      </c>
      <c r="B29" s="998">
        <v>112.994</v>
      </c>
      <c r="C29" s="998">
        <v>688</v>
      </c>
      <c r="D29" s="999">
        <v>2.9089177221707341</v>
      </c>
      <c r="H29" s="915"/>
      <c r="K29"/>
      <c r="L29"/>
      <c r="M29"/>
      <c r="N29"/>
      <c r="O29" s="897"/>
      <c r="P29" s="978" t="s">
        <v>153</v>
      </c>
      <c r="Q29" s="979">
        <v>3451.0369999999998</v>
      </c>
      <c r="R29" s="979">
        <v>694.16300000000001</v>
      </c>
      <c r="S29" s="980">
        <v>4.9715081328160675</v>
      </c>
    </row>
    <row r="30" spans="1:19" ht="16.5" thickBot="1">
      <c r="A30" s="984" t="s">
        <v>259</v>
      </c>
      <c r="B30" s="985">
        <v>51820.341</v>
      </c>
      <c r="C30" s="985">
        <v>43838</v>
      </c>
      <c r="D30" s="986">
        <v>3.8909122867849288</v>
      </c>
      <c r="E30" s="897"/>
      <c r="F30" s="897"/>
      <c r="G30" s="897"/>
      <c r="H30" s="897"/>
      <c r="I30" s="897"/>
      <c r="J30" s="897"/>
      <c r="K30"/>
      <c r="L30"/>
      <c r="M30"/>
      <c r="N30"/>
      <c r="O30" s="897"/>
      <c r="P30" s="978" t="s">
        <v>411</v>
      </c>
      <c r="Q30" s="979">
        <v>2847.1109999999999</v>
      </c>
      <c r="R30" s="979">
        <v>517.875</v>
      </c>
      <c r="S30" s="980">
        <v>5.4976799420709632</v>
      </c>
    </row>
    <row r="31" spans="1:19" ht="15.75">
      <c r="A31" s="897"/>
      <c r="B31" s="897"/>
      <c r="C31" s="897"/>
      <c r="D31" s="897"/>
      <c r="E31" s="897"/>
      <c r="F31" s="897"/>
      <c r="G31" s="897"/>
      <c r="H31" s="897"/>
      <c r="I31" s="897"/>
      <c r="J31" s="897"/>
      <c r="O31" s="897"/>
      <c r="P31" s="978" t="s">
        <v>470</v>
      </c>
      <c r="Q31" s="979">
        <v>2531.643</v>
      </c>
      <c r="R31" s="979">
        <v>405.58699999999999</v>
      </c>
      <c r="S31" s="980">
        <v>6.2419234344296051</v>
      </c>
    </row>
    <row r="32" spans="1:19" ht="15.75">
      <c r="A32" s="897"/>
      <c r="B32" s="897"/>
      <c r="C32" s="897"/>
      <c r="D32" s="897"/>
      <c r="E32" s="897"/>
      <c r="F32" s="897"/>
      <c r="G32" s="897"/>
      <c r="H32" s="897"/>
      <c r="I32" s="897"/>
      <c r="J32" s="897"/>
      <c r="K32"/>
      <c r="L32"/>
      <c r="M32"/>
      <c r="N32"/>
      <c r="O32" s="897"/>
      <c r="P32" s="978" t="s">
        <v>149</v>
      </c>
      <c r="Q32" s="979">
        <v>2304.5070000000001</v>
      </c>
      <c r="R32" s="979">
        <v>659.43499999999995</v>
      </c>
      <c r="S32" s="980">
        <v>3.4946689211218698</v>
      </c>
    </row>
    <row r="33" spans="1:19" ht="15.75">
      <c r="A33" s="989" t="s">
        <v>369</v>
      </c>
      <c r="B33" s="989"/>
      <c r="C33" s="897"/>
      <c r="D33" s="897"/>
      <c r="E33" s="897"/>
      <c r="F33" s="897"/>
      <c r="G33" s="897"/>
      <c r="H33" s="897"/>
      <c r="I33" s="897"/>
      <c r="J33" s="897"/>
      <c r="K33"/>
      <c r="L33"/>
      <c r="M33"/>
      <c r="N33"/>
      <c r="O33" s="897"/>
      <c r="P33" s="978" t="s">
        <v>375</v>
      </c>
      <c r="Q33" s="979">
        <v>2183.7550000000001</v>
      </c>
      <c r="R33" s="979">
        <v>494.05799999999999</v>
      </c>
      <c r="S33" s="980">
        <v>4.4200377283638765</v>
      </c>
    </row>
    <row r="34" spans="1:19" ht="15.75">
      <c r="A34" s="944"/>
      <c r="C34" s="897"/>
      <c r="D34" s="897"/>
      <c r="E34" s="897"/>
      <c r="F34" s="897"/>
      <c r="G34" s="897"/>
      <c r="H34" s="897"/>
      <c r="I34" s="897"/>
      <c r="J34" s="897"/>
      <c r="O34" s="897"/>
      <c r="P34" s="978" t="s">
        <v>287</v>
      </c>
      <c r="Q34" s="979">
        <v>1893.0820000000001</v>
      </c>
      <c r="R34" s="979">
        <v>278.81299999999999</v>
      </c>
      <c r="S34" s="980">
        <v>6.7897910068755767</v>
      </c>
    </row>
    <row r="35" spans="1:19" ht="16.5" thickBot="1">
      <c r="A35" s="897"/>
      <c r="B35" s="897"/>
      <c r="C35" s="897"/>
      <c r="D35" s="897"/>
      <c r="E35" s="897"/>
      <c r="F35" s="897"/>
      <c r="G35" s="897"/>
      <c r="H35" s="897"/>
      <c r="I35" s="897"/>
      <c r="J35" s="897"/>
      <c r="K35"/>
      <c r="L35"/>
      <c r="M35"/>
      <c r="N35"/>
      <c r="O35" s="897"/>
      <c r="P35" s="978" t="s">
        <v>409</v>
      </c>
      <c r="Q35" s="979">
        <v>1653.35</v>
      </c>
      <c r="R35" s="979">
        <v>299.827</v>
      </c>
      <c r="S35" s="980">
        <v>5.5143466065431062</v>
      </c>
    </row>
    <row r="36" spans="1:19" ht="16.5" thickBot="1">
      <c r="A36"/>
      <c r="B36"/>
      <c r="C36"/>
      <c r="D36"/>
      <c r="E36"/>
      <c r="F36"/>
      <c r="G36"/>
      <c r="H36"/>
      <c r="I36"/>
      <c r="J36"/>
      <c r="K36"/>
      <c r="L36"/>
      <c r="M36"/>
      <c r="N36"/>
      <c r="O36" s="897"/>
      <c r="P36" s="984" t="s">
        <v>259</v>
      </c>
      <c r="Q36" s="985">
        <v>590764.84100000001</v>
      </c>
      <c r="R36" s="985">
        <v>107981.53</v>
      </c>
      <c r="S36" s="986">
        <v>5.4709804630477086</v>
      </c>
    </row>
    <row r="37" spans="1:19" ht="17.25" customHeight="1">
      <c r="A37"/>
      <c r="B37"/>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c r="A83"/>
      <c r="B83"/>
      <c r="C83"/>
      <c r="D83"/>
      <c r="E83"/>
      <c r="F83"/>
      <c r="G83"/>
      <c r="H83"/>
      <c r="I83"/>
      <c r="J83"/>
      <c r="K83"/>
      <c r="L83"/>
      <c r="M83"/>
      <c r="N83"/>
      <c r="O83"/>
      <c r="P83"/>
      <c r="Q83" s="897"/>
      <c r="R83" s="897"/>
    </row>
    <row r="84" spans="1:18">
      <c r="A84"/>
      <c r="B84"/>
      <c r="C84"/>
      <c r="D84"/>
      <c r="E84"/>
      <c r="F84"/>
      <c r="G84"/>
      <c r="H84"/>
      <c r="I84"/>
      <c r="J84"/>
      <c r="K84"/>
      <c r="L84"/>
      <c r="M84"/>
      <c r="N84"/>
      <c r="O84"/>
      <c r="P84"/>
      <c r="Q84" s="897"/>
      <c r="R84" s="897"/>
    </row>
    <row r="85" spans="1:18">
      <c r="A85"/>
      <c r="B85"/>
      <c r="C85"/>
      <c r="D85"/>
      <c r="E85"/>
      <c r="F85"/>
      <c r="G85"/>
      <c r="H85"/>
      <c r="I85"/>
      <c r="J85"/>
      <c r="K85"/>
      <c r="L85"/>
      <c r="M85"/>
      <c r="N85"/>
      <c r="O85"/>
      <c r="P85"/>
      <c r="Q85" s="897"/>
      <c r="R85" s="897"/>
    </row>
    <row r="86" spans="1:18">
      <c r="A86"/>
      <c r="B86"/>
      <c r="C86"/>
      <c r="D86"/>
      <c r="E86"/>
      <c r="F86"/>
      <c r="G86"/>
      <c r="H86"/>
      <c r="I86"/>
      <c r="J86"/>
      <c r="K86"/>
      <c r="L86"/>
      <c r="M86"/>
      <c r="N86"/>
      <c r="O86"/>
      <c r="P86"/>
      <c r="Q86" s="897"/>
      <c r="R86" s="897"/>
    </row>
    <row r="87" spans="1:18">
      <c r="A87"/>
      <c r="B87"/>
      <c r="C87"/>
      <c r="D87"/>
      <c r="E87"/>
      <c r="F87"/>
      <c r="G87"/>
      <c r="H87"/>
      <c r="I87"/>
      <c r="J87"/>
      <c r="K87"/>
      <c r="L87"/>
      <c r="M87"/>
      <c r="N87"/>
      <c r="O87"/>
      <c r="P87"/>
      <c r="Q87" s="897"/>
      <c r="R87" s="897"/>
    </row>
    <row r="88" spans="1:18">
      <c r="A88"/>
      <c r="B88"/>
      <c r="C88"/>
      <c r="D88"/>
      <c r="E88"/>
      <c r="F88"/>
      <c r="G88"/>
      <c r="H88"/>
      <c r="I88"/>
      <c r="J88"/>
      <c r="K88"/>
      <c r="L88"/>
      <c r="M88"/>
      <c r="N88"/>
      <c r="O88"/>
      <c r="P88"/>
      <c r="Q88" s="897"/>
      <c r="R88" s="897"/>
    </row>
    <row r="89" spans="1:18">
      <c r="A89"/>
      <c r="B89"/>
      <c r="C89"/>
      <c r="D89"/>
      <c r="E89"/>
      <c r="F89"/>
      <c r="G89"/>
      <c r="H89"/>
      <c r="I89"/>
      <c r="J89"/>
      <c r="K89"/>
      <c r="L89"/>
      <c r="M89"/>
      <c r="N89"/>
      <c r="O89"/>
      <c r="P89"/>
      <c r="Q89" s="897"/>
      <c r="R89" s="897"/>
    </row>
    <row r="90" spans="1:18">
      <c r="A90"/>
      <c r="B90"/>
      <c r="C90"/>
      <c r="D90"/>
      <c r="E90"/>
      <c r="F90"/>
      <c r="G90"/>
      <c r="H90"/>
      <c r="I90"/>
      <c r="J90"/>
      <c r="K90"/>
      <c r="L90"/>
      <c r="M90"/>
      <c r="N90"/>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526" t="s">
        <v>509</v>
      </c>
      <c r="B2" s="1526"/>
      <c r="C2" s="1526"/>
      <c r="D2" s="1526"/>
      <c r="E2" s="1526"/>
      <c r="F2" s="1526"/>
      <c r="G2" s="1526"/>
      <c r="H2" s="1526"/>
      <c r="I2" s="1526"/>
      <c r="J2" s="1526"/>
      <c r="K2" s="1526"/>
      <c r="L2" s="1526"/>
      <c r="M2" s="1526"/>
      <c r="N2" s="1526"/>
      <c r="O2" s="1526"/>
      <c r="P2" s="1526"/>
      <c r="Q2" s="1526"/>
      <c r="R2" s="1526"/>
      <c r="S2" s="1526"/>
      <c r="T2" s="1526"/>
      <c r="U2" s="1526"/>
      <c r="V2" s="1526"/>
      <c r="W2" s="1526"/>
      <c r="X2" s="1526"/>
      <c r="Y2" s="1526"/>
      <c r="Z2" s="1526"/>
      <c r="AA2" s="1526"/>
    </row>
    <row r="3" spans="1:27" ht="18" customHeight="1">
      <c r="A3" s="1527" t="s">
        <v>502</v>
      </c>
      <c r="B3" s="1527"/>
      <c r="C3" s="1527"/>
      <c r="D3" s="1527"/>
      <c r="E3" s="1527"/>
      <c r="F3" s="1527"/>
      <c r="G3" s="1527"/>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43614.97</v>
      </c>
      <c r="C8" s="979">
        <v>45811</v>
      </c>
      <c r="D8" s="980">
        <v>2.7212728939757285</v>
      </c>
      <c r="E8" s="995"/>
      <c r="F8" s="978" t="s">
        <v>371</v>
      </c>
      <c r="G8" s="979">
        <v>6917.857</v>
      </c>
      <c r="H8" s="979">
        <v>20205</v>
      </c>
      <c r="I8" s="980">
        <v>4.5505391296568671</v>
      </c>
      <c r="J8" s="988"/>
      <c r="K8" s="981" t="s">
        <v>141</v>
      </c>
      <c r="L8" s="982">
        <v>22227.696</v>
      </c>
      <c r="M8" s="982">
        <v>4766.8100000000004</v>
      </c>
      <c r="N8" s="983">
        <v>4.6630127905244807</v>
      </c>
      <c r="O8" s="988"/>
      <c r="P8" s="981" t="s">
        <v>143</v>
      </c>
      <c r="Q8" s="982">
        <v>7816.0990000000002</v>
      </c>
      <c r="R8" s="982">
        <v>1504.4970000000001</v>
      </c>
      <c r="S8" s="983">
        <v>5.1951575842291478</v>
      </c>
    </row>
    <row r="9" spans="1:27" ht="15.75">
      <c r="A9" s="978" t="s">
        <v>151</v>
      </c>
      <c r="B9" s="979">
        <v>36068.824999999997</v>
      </c>
      <c r="C9" s="979">
        <v>26601</v>
      </c>
      <c r="D9" s="980">
        <v>2.438303734390241</v>
      </c>
      <c r="E9" s="996"/>
      <c r="F9" s="978" t="s">
        <v>156</v>
      </c>
      <c r="G9" s="979">
        <v>5484.0050000000001</v>
      </c>
      <c r="H9" s="979">
        <v>27481</v>
      </c>
      <c r="I9" s="980">
        <v>2.951156891192602</v>
      </c>
      <c r="J9" s="988"/>
      <c r="K9" s="978" t="s">
        <v>143</v>
      </c>
      <c r="L9" s="979">
        <v>10919.285</v>
      </c>
      <c r="M9" s="979">
        <v>1928.511</v>
      </c>
      <c r="N9" s="980">
        <v>5.6620288917200892</v>
      </c>
      <c r="O9" s="988"/>
      <c r="P9" s="978" t="s">
        <v>155</v>
      </c>
      <c r="Q9" s="979">
        <v>7804.4620000000004</v>
      </c>
      <c r="R9" s="979">
        <v>1556.2170000000001</v>
      </c>
      <c r="S9" s="980">
        <v>5.0150216839939414</v>
      </c>
    </row>
    <row r="10" spans="1:27" ht="15.75">
      <c r="A10" s="978" t="s">
        <v>371</v>
      </c>
      <c r="B10" s="979">
        <v>21333.569</v>
      </c>
      <c r="C10" s="979">
        <v>48186</v>
      </c>
      <c r="D10" s="980">
        <v>3.9597948527195324</v>
      </c>
      <c r="E10" s="995"/>
      <c r="F10" s="978" t="s">
        <v>138</v>
      </c>
      <c r="G10" s="979">
        <v>2036.5519999999999</v>
      </c>
      <c r="H10" s="979">
        <v>8460</v>
      </c>
      <c r="I10" s="980">
        <v>3.4144555285438845</v>
      </c>
      <c r="J10" s="988"/>
      <c r="K10" s="978" t="s">
        <v>158</v>
      </c>
      <c r="L10" s="979">
        <v>6729.4809999999998</v>
      </c>
      <c r="M10" s="979">
        <v>1083.077</v>
      </c>
      <c r="N10" s="980">
        <v>6.2132987774645754</v>
      </c>
      <c r="O10" s="988"/>
      <c r="P10" s="978" t="s">
        <v>371</v>
      </c>
      <c r="Q10" s="979">
        <v>7044.9179999999997</v>
      </c>
      <c r="R10" s="979">
        <v>1345.7940000000001</v>
      </c>
      <c r="S10" s="980">
        <v>5.2347669851403698</v>
      </c>
    </row>
    <row r="11" spans="1:27" ht="15.75">
      <c r="A11" s="978" t="s">
        <v>160</v>
      </c>
      <c r="B11" s="979">
        <v>16752.59</v>
      </c>
      <c r="C11" s="979">
        <v>28931</v>
      </c>
      <c r="D11" s="980">
        <v>2.2710504675471648</v>
      </c>
      <c r="E11" s="996"/>
      <c r="F11" s="978" t="s">
        <v>153</v>
      </c>
      <c r="G11" s="979">
        <v>1629.606</v>
      </c>
      <c r="H11" s="979">
        <v>7717</v>
      </c>
      <c r="I11" s="980">
        <v>2.9390177700266742</v>
      </c>
      <c r="J11" s="988"/>
      <c r="K11" s="978" t="s">
        <v>371</v>
      </c>
      <c r="L11" s="979">
        <v>6018.848</v>
      </c>
      <c r="M11" s="979">
        <v>863.18899999999996</v>
      </c>
      <c r="N11" s="980">
        <v>6.9728043336974874</v>
      </c>
      <c r="O11" s="988"/>
      <c r="P11" s="978" t="s">
        <v>141</v>
      </c>
      <c r="Q11" s="979">
        <v>6492.116</v>
      </c>
      <c r="R11" s="979">
        <v>1900.194</v>
      </c>
      <c r="S11" s="980">
        <v>3.4165543097178501</v>
      </c>
    </row>
    <row r="12" spans="1:27" ht="15.75">
      <c r="A12" s="978" t="s">
        <v>156</v>
      </c>
      <c r="B12" s="979">
        <v>16401.867999999999</v>
      </c>
      <c r="C12" s="979">
        <v>40540</v>
      </c>
      <c r="D12" s="980">
        <v>2.606608557570167</v>
      </c>
      <c r="E12" s="996"/>
      <c r="F12" s="978" t="s">
        <v>160</v>
      </c>
      <c r="G12" s="979">
        <v>1076.0940000000001</v>
      </c>
      <c r="H12" s="979">
        <v>8466</v>
      </c>
      <c r="I12" s="980">
        <v>2.1928075673781122</v>
      </c>
      <c r="J12" s="988"/>
      <c r="K12" s="978" t="s">
        <v>159</v>
      </c>
      <c r="L12" s="979">
        <v>4439.2879999999996</v>
      </c>
      <c r="M12" s="979">
        <v>1180.6120000000001</v>
      </c>
      <c r="N12" s="980">
        <v>3.7601582907847786</v>
      </c>
      <c r="O12" s="988"/>
      <c r="P12" s="978" t="s">
        <v>140</v>
      </c>
      <c r="Q12" s="979">
        <v>3420.1860000000001</v>
      </c>
      <c r="R12" s="979">
        <v>578.02099999999996</v>
      </c>
      <c r="S12" s="980">
        <v>5.9170618368536791</v>
      </c>
    </row>
    <row r="13" spans="1:27" ht="15.75">
      <c r="A13" s="978" t="s">
        <v>143</v>
      </c>
      <c r="B13" s="979">
        <v>16137.754000000001</v>
      </c>
      <c r="C13" s="979">
        <v>15468</v>
      </c>
      <c r="D13" s="980">
        <v>2.5426567181487134</v>
      </c>
      <c r="E13" s="996"/>
      <c r="F13" s="978" t="s">
        <v>155</v>
      </c>
      <c r="G13" s="979">
        <v>513.36900000000003</v>
      </c>
      <c r="H13" s="979">
        <v>2270</v>
      </c>
      <c r="I13" s="980">
        <v>3.5022888368888196</v>
      </c>
      <c r="J13" s="988"/>
      <c r="K13" s="978" t="s">
        <v>156</v>
      </c>
      <c r="L13" s="979">
        <v>3401.8040000000001</v>
      </c>
      <c r="M13" s="979">
        <v>779.27200000000005</v>
      </c>
      <c r="N13" s="980">
        <v>4.3653615169029552</v>
      </c>
      <c r="O13" s="988"/>
      <c r="P13" s="978" t="s">
        <v>138</v>
      </c>
      <c r="Q13" s="979">
        <v>1814.9960000000001</v>
      </c>
      <c r="R13" s="979">
        <v>483.73</v>
      </c>
      <c r="S13" s="980">
        <v>3.7520848407169289</v>
      </c>
    </row>
    <row r="14" spans="1:27" ht="15.75">
      <c r="A14" s="978" t="s">
        <v>157</v>
      </c>
      <c r="B14" s="979">
        <v>15533.165000000001</v>
      </c>
      <c r="C14" s="979">
        <v>19611</v>
      </c>
      <c r="D14" s="980">
        <v>2.5632374303607324</v>
      </c>
      <c r="E14" s="996"/>
      <c r="F14" s="978" t="s">
        <v>143</v>
      </c>
      <c r="G14" s="979">
        <v>260.95999999999998</v>
      </c>
      <c r="H14" s="979">
        <v>880</v>
      </c>
      <c r="I14" s="980">
        <v>4.089897501802338</v>
      </c>
      <c r="J14" s="988"/>
      <c r="K14" s="978" t="s">
        <v>140</v>
      </c>
      <c r="L14" s="979">
        <v>3289.4360000000001</v>
      </c>
      <c r="M14" s="979">
        <v>712.45</v>
      </c>
      <c r="N14" s="980">
        <v>4.6170762860551617</v>
      </c>
      <c r="O14" s="988"/>
      <c r="P14" s="978" t="s">
        <v>159</v>
      </c>
      <c r="Q14" s="979">
        <v>1663.4480000000001</v>
      </c>
      <c r="R14" s="979">
        <v>492.71600000000001</v>
      </c>
      <c r="S14" s="980">
        <v>3.3760787147159825</v>
      </c>
    </row>
    <row r="15" spans="1:27" ht="16.5" thickBot="1">
      <c r="A15" s="978" t="s">
        <v>141</v>
      </c>
      <c r="B15" s="979">
        <v>6294.1750000000002</v>
      </c>
      <c r="C15" s="979">
        <v>5224</v>
      </c>
      <c r="D15" s="980">
        <v>2.9171450036590754</v>
      </c>
      <c r="E15" s="996"/>
      <c r="F15" s="978" t="s">
        <v>158</v>
      </c>
      <c r="G15" s="979">
        <v>134.4</v>
      </c>
      <c r="H15" s="979">
        <v>582</v>
      </c>
      <c r="I15" s="980">
        <v>3.560264900662252</v>
      </c>
      <c r="J15" s="988"/>
      <c r="K15" s="978" t="s">
        <v>155</v>
      </c>
      <c r="L15" s="979">
        <v>2441.884</v>
      </c>
      <c r="M15" s="979">
        <v>506.96899999999999</v>
      </c>
      <c r="N15" s="980">
        <v>4.8166337586716352</v>
      </c>
      <c r="O15" s="988"/>
      <c r="P15" s="997" t="s">
        <v>156</v>
      </c>
      <c r="Q15" s="998">
        <v>1535.0820000000001</v>
      </c>
      <c r="R15" s="998">
        <v>597.72299999999996</v>
      </c>
      <c r="S15" s="999">
        <v>2.5682163811665273</v>
      </c>
      <c r="U15" s="897"/>
      <c r="V15" s="897"/>
      <c r="W15" s="897"/>
      <c r="X15" s="897"/>
    </row>
    <row r="16" spans="1:27" ht="16.5" thickBot="1">
      <c r="A16" s="978" t="s">
        <v>152</v>
      </c>
      <c r="B16" s="979">
        <v>4757.2870000000003</v>
      </c>
      <c r="C16" s="979">
        <v>2795</v>
      </c>
      <c r="D16" s="980">
        <v>3.606021396811248</v>
      </c>
      <c r="E16" s="996"/>
      <c r="F16" s="984" t="s">
        <v>259</v>
      </c>
      <c r="G16" s="985">
        <v>18191.993999999999</v>
      </c>
      <c r="H16" s="985">
        <v>76691</v>
      </c>
      <c r="I16" s="986">
        <v>3.4252883215554486</v>
      </c>
      <c r="J16" s="988"/>
      <c r="K16" s="978" t="s">
        <v>152</v>
      </c>
      <c r="L16" s="979">
        <v>2232.8389999999999</v>
      </c>
      <c r="M16" s="979">
        <v>313.08800000000002</v>
      </c>
      <c r="N16" s="980">
        <v>7.1316658575224849</v>
      </c>
      <c r="O16" s="988"/>
      <c r="P16" s="997" t="s">
        <v>139</v>
      </c>
      <c r="Q16" s="998">
        <v>1312.857</v>
      </c>
      <c r="R16" s="998">
        <v>445.83499999999998</v>
      </c>
      <c r="S16" s="999">
        <v>2.9447149730281383</v>
      </c>
      <c r="U16" s="897"/>
      <c r="V16" s="897"/>
      <c r="W16" s="897"/>
      <c r="X16" s="897"/>
    </row>
    <row r="17" spans="1:24" ht="15.75">
      <c r="A17" s="978" t="s">
        <v>138</v>
      </c>
      <c r="B17" s="979">
        <v>3988.2420000000002</v>
      </c>
      <c r="C17" s="979">
        <v>13987</v>
      </c>
      <c r="D17" s="980">
        <v>3.6525740933914221</v>
      </c>
      <c r="E17" s="995"/>
      <c r="F17"/>
      <c r="G17"/>
      <c r="H17"/>
      <c r="I17"/>
      <c r="J17" s="988"/>
      <c r="K17" s="978" t="s">
        <v>151</v>
      </c>
      <c r="L17" s="979">
        <v>2052.86</v>
      </c>
      <c r="M17" s="979">
        <v>444.39499999999998</v>
      </c>
      <c r="N17" s="980">
        <v>4.6194489136916488</v>
      </c>
      <c r="O17" s="988"/>
      <c r="P17" s="978" t="s">
        <v>152</v>
      </c>
      <c r="Q17" s="979">
        <v>1166.819</v>
      </c>
      <c r="R17" s="979">
        <v>320.97399999999999</v>
      </c>
      <c r="S17" s="980">
        <v>3.6352445992510298</v>
      </c>
      <c r="U17" s="897"/>
      <c r="V17" s="897"/>
      <c r="W17" s="897"/>
      <c r="X17" s="897"/>
    </row>
    <row r="18" spans="1:24" ht="15.75">
      <c r="A18" s="978" t="s">
        <v>146</v>
      </c>
      <c r="B18" s="979">
        <v>1591.721</v>
      </c>
      <c r="C18" s="979">
        <v>677</v>
      </c>
      <c r="D18" s="980">
        <v>3.6883044960248772</v>
      </c>
      <c r="E18" s="1000"/>
      <c r="F18"/>
      <c r="G18"/>
      <c r="H18"/>
      <c r="I18"/>
      <c r="K18" s="997" t="s">
        <v>138</v>
      </c>
      <c r="L18" s="998">
        <v>1660.675</v>
      </c>
      <c r="M18" s="998">
        <v>474.16300000000001</v>
      </c>
      <c r="N18" s="999">
        <v>3.502329367749065</v>
      </c>
      <c r="O18" s="988"/>
      <c r="P18" s="978" t="s">
        <v>450</v>
      </c>
      <c r="Q18" s="979">
        <v>998.447</v>
      </c>
      <c r="R18" s="979">
        <v>192.48099999999999</v>
      </c>
      <c r="S18" s="980">
        <v>5.1872496506148664</v>
      </c>
      <c r="U18" s="897"/>
      <c r="V18" s="897"/>
      <c r="W18" s="897"/>
      <c r="X18" s="897"/>
    </row>
    <row r="19" spans="1:24" ht="15.75">
      <c r="A19" s="978" t="s">
        <v>140</v>
      </c>
      <c r="B19" s="979">
        <v>1317.6010000000001</v>
      </c>
      <c r="C19" s="979">
        <v>1813</v>
      </c>
      <c r="D19" s="980">
        <v>1.6588683796710719</v>
      </c>
      <c r="E19" s="1001"/>
      <c r="J19" s="988"/>
      <c r="K19" s="978" t="s">
        <v>498</v>
      </c>
      <c r="L19" s="979">
        <v>1305.1690000000001</v>
      </c>
      <c r="M19" s="979">
        <v>64.012</v>
      </c>
      <c r="N19" s="980">
        <v>20.389442604511654</v>
      </c>
      <c r="O19" s="988"/>
      <c r="P19" s="978" t="s">
        <v>158</v>
      </c>
      <c r="Q19" s="979">
        <v>919.55799999999999</v>
      </c>
      <c r="R19" s="979">
        <v>167.8</v>
      </c>
      <c r="S19" s="980">
        <v>5.480083432657926</v>
      </c>
      <c r="U19" s="897"/>
      <c r="V19" s="897"/>
      <c r="W19" s="897"/>
      <c r="X19" s="897"/>
    </row>
    <row r="20" spans="1:24" ht="15" customHeight="1">
      <c r="A20" s="978" t="s">
        <v>158</v>
      </c>
      <c r="B20" s="979">
        <v>1137.7550000000001</v>
      </c>
      <c r="C20" s="979">
        <v>2038</v>
      </c>
      <c r="D20" s="980">
        <v>3.3972571244296876</v>
      </c>
      <c r="E20" s="1001"/>
      <c r="F20" s="897"/>
      <c r="G20" s="897"/>
      <c r="H20" s="897"/>
      <c r="J20" s="988"/>
      <c r="K20" s="978" t="s">
        <v>146</v>
      </c>
      <c r="L20" s="979">
        <v>1197.2360000000001</v>
      </c>
      <c r="M20" s="979">
        <v>297.89</v>
      </c>
      <c r="N20" s="980">
        <v>4.0190540132263592</v>
      </c>
      <c r="O20" s="988"/>
      <c r="P20" s="978" t="s">
        <v>147</v>
      </c>
      <c r="Q20" s="979">
        <v>827.15499999999997</v>
      </c>
      <c r="R20" s="979">
        <v>293.62700000000001</v>
      </c>
      <c r="S20" s="980">
        <v>2.8170263633793895</v>
      </c>
      <c r="U20" s="897"/>
      <c r="V20" s="897"/>
      <c r="W20" s="897"/>
      <c r="X20" s="897"/>
    </row>
    <row r="21" spans="1:24" ht="16.5" thickBot="1">
      <c r="A21" s="978" t="s">
        <v>155</v>
      </c>
      <c r="B21" s="979">
        <v>565.67399999999998</v>
      </c>
      <c r="C21" s="979">
        <v>2301</v>
      </c>
      <c r="D21" s="980">
        <v>3.4934105702604894</v>
      </c>
      <c r="E21" s="1002"/>
      <c r="F21" s="897"/>
      <c r="G21" s="897"/>
      <c r="H21" s="897"/>
      <c r="J21" s="988"/>
      <c r="K21" s="978" t="s">
        <v>139</v>
      </c>
      <c r="L21" s="979">
        <v>829.45500000000004</v>
      </c>
      <c r="M21" s="979">
        <v>194.59200000000001</v>
      </c>
      <c r="N21" s="980">
        <v>4.262533917118895</v>
      </c>
      <c r="P21" s="978" t="s">
        <v>151</v>
      </c>
      <c r="Q21" s="979">
        <v>563.28099999999995</v>
      </c>
      <c r="R21" s="979">
        <v>109.608</v>
      </c>
      <c r="S21" s="980">
        <v>5.1390500693380039</v>
      </c>
    </row>
    <row r="22" spans="1:24" ht="16.5" thickBot="1">
      <c r="A22" s="984" t="s">
        <v>259</v>
      </c>
      <c r="B22" s="985">
        <v>186914.28400000001</v>
      </c>
      <c r="C22" s="985">
        <v>255617</v>
      </c>
      <c r="D22" s="986">
        <v>2.7071950151327733</v>
      </c>
      <c r="E22" s="897"/>
      <c r="F22" s="897"/>
      <c r="G22" s="897"/>
      <c r="H22" s="897"/>
      <c r="I22" s="897"/>
      <c r="J22" s="897"/>
      <c r="K22" s="978" t="s">
        <v>285</v>
      </c>
      <c r="L22" s="979">
        <v>773.00400000000002</v>
      </c>
      <c r="M22" s="979">
        <v>295.483</v>
      </c>
      <c r="N22" s="980">
        <v>2.6160692831736512</v>
      </c>
      <c r="P22" s="978" t="s">
        <v>361</v>
      </c>
      <c r="Q22" s="979">
        <v>508.714</v>
      </c>
      <c r="R22" s="979">
        <v>110.14</v>
      </c>
      <c r="S22" s="980">
        <v>4.6187942618485565</v>
      </c>
    </row>
    <row r="23" spans="1:24" ht="15.75">
      <c r="A23"/>
      <c r="B23"/>
      <c r="C23"/>
      <c r="D23"/>
      <c r="E23" s="897"/>
      <c r="F23" s="897"/>
      <c r="G23" s="897"/>
      <c r="H23" s="897"/>
      <c r="I23" s="897"/>
      <c r="J23" s="897"/>
      <c r="K23" s="978" t="s">
        <v>153</v>
      </c>
      <c r="L23" s="979">
        <v>633.41</v>
      </c>
      <c r="M23" s="979">
        <v>187.226</v>
      </c>
      <c r="N23" s="980">
        <v>3.3831305481076344</v>
      </c>
      <c r="P23" s="997" t="s">
        <v>285</v>
      </c>
      <c r="Q23" s="998">
        <v>487.72800000000001</v>
      </c>
      <c r="R23" s="998">
        <v>74.037000000000006</v>
      </c>
      <c r="S23" s="999">
        <v>6.5876251063657358</v>
      </c>
    </row>
    <row r="24" spans="1:24" ht="16.5" thickBot="1">
      <c r="A24"/>
      <c r="B24"/>
      <c r="C24"/>
      <c r="D24"/>
      <c r="E24" s="897"/>
      <c r="F24" s="897"/>
      <c r="G24" s="897"/>
      <c r="H24" s="897"/>
      <c r="I24" s="897"/>
      <c r="J24" s="897"/>
      <c r="K24" s="997" t="s">
        <v>405</v>
      </c>
      <c r="L24" s="998">
        <v>599.28099999999995</v>
      </c>
      <c r="M24" s="998">
        <v>26.681999999999999</v>
      </c>
      <c r="N24" s="999">
        <v>22.460122929315641</v>
      </c>
      <c r="P24" s="978" t="s">
        <v>375</v>
      </c>
      <c r="Q24" s="979">
        <v>411.298</v>
      </c>
      <c r="R24" s="979">
        <v>347.279</v>
      </c>
      <c r="S24" s="980">
        <v>1.1843445759749367</v>
      </c>
    </row>
    <row r="25" spans="1:24" ht="16.5" thickBot="1">
      <c r="A25"/>
      <c r="B25"/>
      <c r="C25"/>
      <c r="D25"/>
      <c r="E25" s="897"/>
      <c r="F25" s="897"/>
      <c r="G25" s="897"/>
      <c r="H25" s="897"/>
      <c r="I25" s="897"/>
      <c r="J25" s="897"/>
      <c r="K25" s="984" t="s">
        <v>259</v>
      </c>
      <c r="L25" s="985">
        <v>72281.409</v>
      </c>
      <c r="M25" s="985">
        <v>14362.022999999999</v>
      </c>
      <c r="N25" s="986">
        <v>5.0328152935000876</v>
      </c>
      <c r="P25" s="997" t="s">
        <v>148</v>
      </c>
      <c r="Q25" s="998">
        <v>409.66399999999999</v>
      </c>
      <c r="R25" s="998">
        <v>45.607999999999997</v>
      </c>
      <c r="S25" s="999">
        <v>8.9822838098579201</v>
      </c>
    </row>
    <row r="26" spans="1:24" ht="16.5" thickBot="1">
      <c r="A26"/>
      <c r="B26"/>
      <c r="C26"/>
      <c r="D26"/>
      <c r="E26" s="897"/>
      <c r="F26" s="897"/>
      <c r="G26" s="897"/>
      <c r="H26" s="897"/>
      <c r="I26" s="897"/>
      <c r="J26" s="897"/>
      <c r="K26"/>
      <c r="L26"/>
      <c r="M26"/>
      <c r="N26"/>
      <c r="P26" s="997" t="s">
        <v>160</v>
      </c>
      <c r="Q26" s="998">
        <v>285.81900000000002</v>
      </c>
      <c r="R26" s="998">
        <v>55.527999999999999</v>
      </c>
      <c r="S26" s="999">
        <v>5.1472950583489414</v>
      </c>
    </row>
    <row r="27" spans="1:24" ht="16.5" thickBot="1">
      <c r="E27" s="897"/>
      <c r="F27" s="897"/>
      <c r="G27" s="897"/>
      <c r="H27" s="897"/>
      <c r="I27" s="897"/>
      <c r="J27" s="897"/>
      <c r="K27"/>
      <c r="L27"/>
      <c r="M27"/>
      <c r="N27"/>
      <c r="O27" s="897"/>
      <c r="P27" s="984" t="s">
        <v>259</v>
      </c>
      <c r="Q27" s="985">
        <v>46039.623</v>
      </c>
      <c r="R27" s="985">
        <v>10834.967000000001</v>
      </c>
      <c r="S27" s="986">
        <v>4.2491705789228522</v>
      </c>
    </row>
    <row r="28" spans="1:24">
      <c r="A28" s="897"/>
      <c r="B28" s="897"/>
      <c r="C28" s="897"/>
      <c r="D28" s="897"/>
      <c r="E28" s="897"/>
      <c r="F28" s="897"/>
      <c r="G28" s="897"/>
      <c r="H28" s="897"/>
      <c r="I28" s="897"/>
      <c r="J28" s="897"/>
      <c r="K28"/>
      <c r="L28"/>
      <c r="M28"/>
      <c r="N28"/>
      <c r="O28" s="897"/>
      <c r="P28"/>
      <c r="Q28"/>
      <c r="R28"/>
      <c r="S28"/>
    </row>
    <row r="29" spans="1:24">
      <c r="A29" s="897"/>
      <c r="B29" s="897"/>
      <c r="C29" s="897"/>
      <c r="D29" s="897"/>
      <c r="E29" s="897"/>
      <c r="F29" s="897"/>
      <c r="G29" s="897"/>
      <c r="H29" s="897"/>
      <c r="I29" s="897"/>
      <c r="J29" s="897"/>
      <c r="K29"/>
      <c r="L29"/>
      <c r="M29"/>
      <c r="N29"/>
      <c r="O29" s="897"/>
      <c r="P29"/>
      <c r="Q29"/>
      <c r="R29"/>
      <c r="S29"/>
    </row>
    <row r="30" spans="1:24">
      <c r="A30"/>
      <c r="B30"/>
      <c r="C30"/>
      <c r="D30"/>
      <c r="E30"/>
      <c r="F30"/>
      <c r="G30"/>
      <c r="H30"/>
      <c r="I30"/>
      <c r="J30"/>
      <c r="K30"/>
      <c r="L30"/>
      <c r="M30"/>
      <c r="N30"/>
      <c r="O30" s="897"/>
      <c r="P30"/>
      <c r="Q30"/>
      <c r="R30"/>
      <c r="S30"/>
    </row>
    <row r="31" spans="1:24">
      <c r="A31"/>
      <c r="B31"/>
      <c r="C31"/>
      <c r="D31"/>
      <c r="E31"/>
      <c r="F31"/>
      <c r="G31"/>
      <c r="H31"/>
      <c r="I31"/>
      <c r="J31"/>
      <c r="K31"/>
      <c r="O31" s="897"/>
      <c r="P31"/>
      <c r="Q31"/>
      <c r="R31"/>
      <c r="S31"/>
    </row>
    <row r="32" spans="1:24">
      <c r="A32"/>
      <c r="B32"/>
      <c r="C32"/>
      <c r="D32"/>
      <c r="E32"/>
      <c r="F32"/>
      <c r="G32"/>
      <c r="H32"/>
      <c r="I32"/>
      <c r="J32"/>
      <c r="K32"/>
      <c r="L32"/>
      <c r="M32"/>
      <c r="N32"/>
      <c r="O32" s="897"/>
      <c r="P32"/>
      <c r="Q32"/>
      <c r="R32"/>
      <c r="S32"/>
    </row>
    <row r="33" spans="1:19">
      <c r="A33"/>
      <c r="B33"/>
      <c r="C33"/>
      <c r="D33"/>
      <c r="E33"/>
      <c r="F33"/>
      <c r="G33"/>
      <c r="H33"/>
      <c r="I33"/>
      <c r="J33"/>
      <c r="K33"/>
      <c r="L33"/>
      <c r="M33"/>
      <c r="N33"/>
      <c r="O33" s="897"/>
      <c r="P33"/>
      <c r="Q33"/>
      <c r="R33"/>
      <c r="S33"/>
    </row>
    <row r="34" spans="1:19">
      <c r="A34"/>
      <c r="B34"/>
      <c r="C34"/>
      <c r="D34"/>
      <c r="E34"/>
      <c r="F34"/>
      <c r="G34"/>
      <c r="H34"/>
      <c r="I34"/>
      <c r="J34"/>
      <c r="K34"/>
      <c r="L34"/>
      <c r="M34"/>
      <c r="N34"/>
      <c r="O34" s="897"/>
      <c r="P34"/>
      <c r="Q34"/>
      <c r="R34"/>
      <c r="S34"/>
    </row>
    <row r="35" spans="1:19">
      <c r="A35"/>
      <c r="B35"/>
      <c r="C35"/>
      <c r="D35"/>
      <c r="E35"/>
      <c r="F35"/>
      <c r="G35"/>
      <c r="H35"/>
      <c r="I35"/>
      <c r="J35"/>
      <c r="K35"/>
      <c r="L35"/>
      <c r="M35"/>
      <c r="N35"/>
      <c r="O35" s="897"/>
      <c r="P35"/>
      <c r="Q35"/>
      <c r="R35"/>
      <c r="S35"/>
    </row>
    <row r="36" spans="1:19">
      <c r="A36"/>
      <c r="B36"/>
      <c r="C36"/>
      <c r="D36"/>
      <c r="E36"/>
      <c r="F36"/>
      <c r="G36"/>
      <c r="H36"/>
      <c r="I36"/>
      <c r="J36"/>
      <c r="K36"/>
      <c r="L36"/>
      <c r="M36"/>
      <c r="N36"/>
      <c r="O36" s="897"/>
    </row>
    <row r="37" spans="1:19">
      <c r="A37"/>
      <c r="B37"/>
      <c r="C37"/>
      <c r="D37"/>
      <c r="E37"/>
      <c r="F37"/>
      <c r="G37"/>
      <c r="H37"/>
      <c r="I37"/>
      <c r="J37"/>
      <c r="K37"/>
      <c r="L37"/>
      <c r="M37"/>
      <c r="N37"/>
      <c r="O37" s="897"/>
    </row>
    <row r="38" spans="1:19">
      <c r="A38"/>
      <c r="B38"/>
      <c r="C38"/>
      <c r="D38"/>
      <c r="E38"/>
      <c r="F38"/>
      <c r="G38"/>
      <c r="H38"/>
      <c r="I38"/>
      <c r="J38"/>
      <c r="K38"/>
      <c r="L38"/>
      <c r="M38"/>
      <c r="N38"/>
      <c r="O38" s="897"/>
    </row>
    <row r="39" spans="1:19">
      <c r="A39"/>
      <c r="B39"/>
      <c r="C39"/>
      <c r="D39"/>
      <c r="E39"/>
      <c r="F39"/>
      <c r="G39"/>
      <c r="H39"/>
      <c r="I39"/>
      <c r="J39"/>
      <c r="K39"/>
      <c r="L39"/>
      <c r="M39"/>
      <c r="N39"/>
      <c r="O39" s="897"/>
    </row>
    <row r="40" spans="1:19">
      <c r="A40"/>
      <c r="B40"/>
      <c r="C40"/>
      <c r="D40"/>
      <c r="E40"/>
      <c r="F40"/>
      <c r="G40"/>
      <c r="H40"/>
      <c r="I40"/>
      <c r="J40"/>
      <c r="K40"/>
    </row>
    <row r="41" spans="1:19">
      <c r="A41"/>
      <c r="B41"/>
      <c r="C41"/>
      <c r="D41"/>
      <c r="E41"/>
      <c r="F41"/>
      <c r="G41"/>
      <c r="H41"/>
      <c r="I41"/>
      <c r="J41"/>
      <c r="K41"/>
      <c r="L41" s="897"/>
    </row>
    <row r="42" spans="1:19">
      <c r="A42"/>
      <c r="B42"/>
      <c r="C42"/>
      <c r="D42"/>
      <c r="E42"/>
      <c r="F42"/>
      <c r="G42"/>
      <c r="H42"/>
      <c r="I42"/>
      <c r="J42"/>
      <c r="K42"/>
      <c r="L42" s="897"/>
    </row>
    <row r="43" spans="1:19">
      <c r="A43"/>
      <c r="B43"/>
      <c r="C43"/>
      <c r="D43"/>
      <c r="E43"/>
      <c r="F43"/>
      <c r="G43"/>
      <c r="H43"/>
      <c r="I43"/>
      <c r="J43"/>
      <c r="K43"/>
      <c r="L43" s="897"/>
    </row>
    <row r="44" spans="1:19">
      <c r="A44"/>
      <c r="B44"/>
      <c r="C44"/>
      <c r="D44"/>
      <c r="E44"/>
      <c r="F44"/>
      <c r="G44"/>
      <c r="H44"/>
      <c r="I44"/>
      <c r="J44"/>
      <c r="K44"/>
      <c r="L44" s="897"/>
    </row>
    <row r="45" spans="1:19">
      <c r="A45"/>
      <c r="B45"/>
      <c r="C45"/>
      <c r="D45"/>
      <c r="E45"/>
      <c r="F45"/>
      <c r="G45"/>
      <c r="H45"/>
      <c r="I45"/>
      <c r="J45"/>
      <c r="K45"/>
      <c r="L45" s="897"/>
    </row>
    <row r="46" spans="1:19">
      <c r="A46"/>
      <c r="B46"/>
      <c r="C46"/>
      <c r="D46"/>
      <c r="E46"/>
      <c r="F46"/>
      <c r="G46"/>
      <c r="H46"/>
      <c r="I46"/>
      <c r="J46"/>
      <c r="K46"/>
      <c r="L46" s="897"/>
    </row>
    <row r="47" spans="1:19">
      <c r="A47"/>
      <c r="B47"/>
      <c r="C47"/>
      <c r="D47"/>
      <c r="E47"/>
      <c r="F47"/>
      <c r="G47"/>
      <c r="H47"/>
      <c r="I47"/>
      <c r="J47"/>
      <c r="K47"/>
      <c r="L47" s="897"/>
    </row>
    <row r="48" spans="1:19">
      <c r="A48"/>
      <c r="B48"/>
      <c r="C48"/>
      <c r="D48"/>
      <c r="E48"/>
      <c r="F48"/>
      <c r="G48"/>
      <c r="H48"/>
      <c r="I48"/>
      <c r="J48"/>
      <c r="K48"/>
      <c r="L48" s="897"/>
    </row>
    <row r="49" spans="1:12">
      <c r="A49"/>
      <c r="B49"/>
      <c r="C49"/>
      <c r="D49"/>
      <c r="E49"/>
      <c r="F49"/>
      <c r="G49"/>
      <c r="H49"/>
      <c r="I49"/>
      <c r="J49"/>
      <c r="K49"/>
      <c r="L49" s="897"/>
    </row>
    <row r="50" spans="1:12">
      <c r="A50"/>
      <c r="B50"/>
      <c r="C50"/>
      <c r="D50"/>
      <c r="E50"/>
      <c r="F50"/>
      <c r="G50"/>
      <c r="H50"/>
      <c r="I50"/>
      <c r="J50"/>
      <c r="K50"/>
      <c r="L50" s="897"/>
    </row>
    <row r="51" spans="1:12">
      <c r="A51"/>
      <c r="B51"/>
      <c r="C51"/>
      <c r="D51"/>
      <c r="E51"/>
      <c r="F51"/>
      <c r="G51"/>
      <c r="H51"/>
      <c r="I51"/>
      <c r="J51"/>
      <c r="K51"/>
      <c r="L51" s="897"/>
    </row>
    <row r="52" spans="1:12">
      <c r="A52"/>
      <c r="B52"/>
      <c r="C52"/>
      <c r="D52"/>
      <c r="E52"/>
      <c r="F52"/>
      <c r="G52"/>
      <c r="H52"/>
      <c r="I52"/>
      <c r="J52"/>
      <c r="K52"/>
      <c r="L52" s="897"/>
    </row>
    <row r="53" spans="1:12">
      <c r="A53"/>
      <c r="B53"/>
      <c r="C53"/>
      <c r="D53"/>
      <c r="E53"/>
      <c r="F53"/>
      <c r="G53"/>
      <c r="H53"/>
      <c r="I53"/>
      <c r="J53"/>
      <c r="K53"/>
      <c r="L53" s="897"/>
    </row>
    <row r="54" spans="1:12">
      <c r="A54"/>
      <c r="B54"/>
      <c r="C54"/>
      <c r="D54"/>
      <c r="E54"/>
      <c r="F54"/>
      <c r="G54"/>
      <c r="H54"/>
      <c r="I54"/>
      <c r="J54"/>
      <c r="K54"/>
      <c r="L54" s="897"/>
    </row>
    <row r="55" spans="1:12">
      <c r="A55"/>
      <c r="B55"/>
      <c r="C55"/>
      <c r="D55"/>
      <c r="E55"/>
      <c r="F55"/>
      <c r="G55"/>
      <c r="H55"/>
      <c r="I55"/>
      <c r="J55"/>
      <c r="K55"/>
      <c r="L55" s="897"/>
    </row>
    <row r="56" spans="1:12">
      <c r="A56"/>
      <c r="B56"/>
      <c r="C56"/>
      <c r="D56"/>
      <c r="E56"/>
      <c r="F56"/>
      <c r="G56"/>
      <c r="H56"/>
      <c r="I56"/>
      <c r="J56"/>
      <c r="K56"/>
      <c r="L56" s="897"/>
    </row>
    <row r="57" spans="1:12">
      <c r="A57"/>
      <c r="B57"/>
      <c r="C57"/>
      <c r="D57"/>
      <c r="E57"/>
      <c r="F57"/>
      <c r="G57"/>
      <c r="H57"/>
      <c r="I57"/>
      <c r="J57"/>
      <c r="K57"/>
      <c r="L57" s="897"/>
    </row>
    <row r="58" spans="1:12">
      <c r="A58"/>
      <c r="B58"/>
      <c r="C58"/>
      <c r="D58"/>
      <c r="E58"/>
      <c r="F58"/>
      <c r="G58"/>
      <c r="H58"/>
      <c r="I58"/>
      <c r="J58"/>
      <c r="K58"/>
      <c r="L58" s="897"/>
    </row>
    <row r="59" spans="1:12">
      <c r="A59"/>
      <c r="B59"/>
      <c r="C59"/>
      <c r="D59"/>
      <c r="E59"/>
      <c r="F59"/>
      <c r="G59"/>
      <c r="H59"/>
      <c r="I59"/>
      <c r="J59"/>
      <c r="K59"/>
      <c r="L59" s="897"/>
    </row>
    <row r="60" spans="1:12">
      <c r="A60"/>
      <c r="B60"/>
      <c r="C60"/>
      <c r="D60"/>
      <c r="E60"/>
      <c r="F60"/>
      <c r="G60"/>
      <c r="H60"/>
      <c r="I60"/>
      <c r="J60"/>
      <c r="K60"/>
      <c r="L60" s="897"/>
    </row>
    <row r="61" spans="1:12">
      <c r="A61"/>
      <c r="B61"/>
      <c r="C61"/>
      <c r="D61"/>
      <c r="E61"/>
      <c r="F61"/>
      <c r="G61"/>
      <c r="H61"/>
      <c r="I61"/>
      <c r="J61"/>
      <c r="K61"/>
      <c r="L61" s="897"/>
    </row>
    <row r="62" spans="1:12">
      <c r="A62"/>
      <c r="B62"/>
      <c r="C62"/>
      <c r="D62"/>
      <c r="E62"/>
      <c r="F62"/>
      <c r="G62"/>
      <c r="H62"/>
      <c r="I62"/>
      <c r="J62"/>
      <c r="K62"/>
      <c r="L62" s="897"/>
    </row>
    <row r="63" spans="1:12">
      <c r="A63"/>
      <c r="B63"/>
      <c r="C63"/>
      <c r="D63"/>
      <c r="E63"/>
      <c r="F63"/>
      <c r="G63"/>
      <c r="H63"/>
      <c r="I63"/>
      <c r="J63"/>
      <c r="K63"/>
      <c r="L63" s="897"/>
    </row>
    <row r="64" spans="1:12">
      <c r="A64"/>
      <c r="B64"/>
      <c r="C64"/>
      <c r="D64"/>
      <c r="E64"/>
      <c r="F64"/>
      <c r="G64"/>
      <c r="H64"/>
      <c r="I64"/>
      <c r="J64"/>
      <c r="K64"/>
      <c r="L64" s="897"/>
    </row>
    <row r="65" spans="1:12">
      <c r="A65"/>
      <c r="B65"/>
      <c r="C65"/>
      <c r="D65"/>
      <c r="E65"/>
      <c r="F65"/>
      <c r="G65"/>
      <c r="H65"/>
      <c r="I65"/>
      <c r="J65"/>
      <c r="K65"/>
      <c r="L65" s="897"/>
    </row>
    <row r="66" spans="1:12">
      <c r="A66"/>
      <c r="B66"/>
      <c r="C66"/>
      <c r="D66"/>
      <c r="E66"/>
      <c r="F66"/>
      <c r="G66"/>
      <c r="H66"/>
      <c r="I66"/>
      <c r="J66"/>
      <c r="K66"/>
      <c r="L66" s="897"/>
    </row>
    <row r="67" spans="1:12">
      <c r="A67"/>
      <c r="B67"/>
      <c r="C67"/>
      <c r="D67"/>
      <c r="E67"/>
      <c r="F67"/>
      <c r="G67"/>
      <c r="H67"/>
      <c r="I67"/>
      <c r="J67"/>
      <c r="K67"/>
      <c r="L67" s="897"/>
    </row>
    <row r="68" spans="1:12">
      <c r="A68"/>
      <c r="B68"/>
      <c r="C68"/>
      <c r="D68"/>
      <c r="E68"/>
      <c r="F68"/>
      <c r="G68"/>
      <c r="H68"/>
      <c r="I68"/>
      <c r="J68"/>
      <c r="K68"/>
      <c r="L68" s="897"/>
    </row>
    <row r="69" spans="1:12">
      <c r="A69"/>
      <c r="B69"/>
      <c r="C69"/>
      <c r="D69"/>
      <c r="E69"/>
      <c r="F69"/>
      <c r="G69"/>
      <c r="H69"/>
      <c r="I69"/>
      <c r="J69"/>
      <c r="K69"/>
      <c r="L69" s="897"/>
    </row>
    <row r="70" spans="1:12">
      <c r="A70"/>
      <c r="B70"/>
      <c r="C70"/>
      <c r="D70"/>
      <c r="E70"/>
      <c r="F70"/>
      <c r="G70"/>
      <c r="H70"/>
      <c r="I70"/>
      <c r="J70"/>
      <c r="K70"/>
      <c r="L70" s="897"/>
    </row>
    <row r="71" spans="1:12">
      <c r="A71"/>
      <c r="B71"/>
      <c r="C71"/>
      <c r="D71"/>
      <c r="E71"/>
      <c r="F71"/>
      <c r="G71"/>
      <c r="H71"/>
      <c r="I71"/>
      <c r="J71"/>
      <c r="K71"/>
      <c r="L71" s="897"/>
    </row>
    <row r="72" spans="1:12">
      <c r="A72"/>
      <c r="B72"/>
      <c r="C72"/>
      <c r="D72"/>
      <c r="E72"/>
      <c r="F72"/>
      <c r="G72"/>
      <c r="H72"/>
      <c r="I72"/>
      <c r="J72"/>
      <c r="K72"/>
      <c r="L72" s="89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897"/>
      <c r="B152" s="897"/>
      <c r="C152" s="897"/>
      <c r="D152" s="897"/>
      <c r="E152" s="897"/>
      <c r="F152" s="897"/>
      <c r="G152" s="897"/>
      <c r="H152" s="897"/>
      <c r="I152" s="897"/>
      <c r="J152" s="897"/>
      <c r="K152" s="897"/>
    </row>
    <row r="153" spans="1:11">
      <c r="A153" s="897"/>
      <c r="B153" s="897"/>
      <c r="C153" s="897"/>
      <c r="D153" s="897"/>
      <c r="E153" s="897"/>
      <c r="F153" s="897"/>
      <c r="G153" s="897"/>
      <c r="H153" s="897"/>
      <c r="I153" s="897"/>
      <c r="J153" s="897"/>
      <c r="K153" s="897"/>
    </row>
    <row r="154" spans="1:11">
      <c r="A154" s="897"/>
      <c r="B154" s="897"/>
      <c r="C154" s="897"/>
      <c r="D154" s="897"/>
      <c r="E154" s="897"/>
      <c r="F154" s="897"/>
      <c r="G154" s="897"/>
      <c r="H154" s="897"/>
      <c r="I154" s="897"/>
      <c r="J154" s="897"/>
      <c r="K154" s="897"/>
    </row>
    <row r="155" spans="1:11">
      <c r="A155" s="897"/>
      <c r="B155" s="897"/>
      <c r="C155" s="897"/>
      <c r="D155" s="897"/>
      <c r="E155" s="897"/>
      <c r="F155" s="897"/>
      <c r="G155" s="897"/>
      <c r="H155" s="897"/>
      <c r="I155" s="897"/>
      <c r="J155" s="897"/>
      <c r="K155" s="897"/>
    </row>
    <row r="156" spans="1:11">
      <c r="A156" s="897"/>
      <c r="B156" s="897"/>
      <c r="C156" s="897"/>
      <c r="D156" s="897"/>
      <c r="E156" s="897"/>
      <c r="F156" s="897"/>
      <c r="G156" s="897"/>
      <c r="H156" s="897"/>
      <c r="I156" s="897"/>
      <c r="J156" s="897"/>
      <c r="K156" s="897"/>
    </row>
    <row r="157" spans="1:11">
      <c r="A157" s="897"/>
      <c r="B157" s="897"/>
      <c r="C157" s="897"/>
      <c r="D157" s="897"/>
      <c r="E157" s="897"/>
      <c r="F157" s="897"/>
      <c r="G157" s="897"/>
      <c r="H157" s="897"/>
      <c r="I157" s="897"/>
      <c r="J157" s="897"/>
      <c r="K157" s="897"/>
    </row>
    <row r="158" spans="1:11">
      <c r="A158" s="897"/>
      <c r="B158" s="897"/>
      <c r="C158" s="897"/>
      <c r="D158" s="897"/>
      <c r="E158" s="897"/>
      <c r="F158" s="897"/>
      <c r="G158" s="897"/>
      <c r="H158" s="897"/>
      <c r="I158" s="897"/>
      <c r="J158" s="897"/>
      <c r="K158" s="897"/>
    </row>
    <row r="159" spans="1:11">
      <c r="A159" s="897"/>
      <c r="B159" s="897"/>
      <c r="C159" s="897"/>
      <c r="D159" s="897"/>
      <c r="E159" s="897"/>
      <c r="F159" s="897"/>
      <c r="G159" s="897"/>
      <c r="H159" s="897"/>
      <c r="I159" s="897"/>
      <c r="J159" s="897"/>
      <c r="K159" s="897"/>
    </row>
    <row r="160" spans="1:11">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P8" sqref="P8"/>
    </sheetView>
  </sheetViews>
  <sheetFormatPr defaultRowHeight="15.75"/>
  <cols>
    <col min="1" max="1" width="25.140625" style="855" customWidth="1"/>
    <col min="2" max="2" width="11.28515625" style="855" customWidth="1"/>
    <col min="3" max="4" width="12" style="855" bestFit="1" customWidth="1"/>
    <col min="5" max="5" width="8.85546875" style="855" bestFit="1" customWidth="1"/>
    <col min="6" max="6" width="12.140625" style="855" bestFit="1" customWidth="1"/>
    <col min="7" max="7" width="9.85546875" style="855" bestFit="1" customWidth="1"/>
    <col min="8" max="8" width="11.5703125" style="855" bestFit="1" customWidth="1"/>
    <col min="9" max="9" width="13" style="855" customWidth="1"/>
    <col min="10" max="10" width="14" style="855" customWidth="1"/>
    <col min="11" max="11" width="11.7109375" style="855" customWidth="1"/>
    <col min="12" max="12" width="13.140625" style="855" customWidth="1"/>
    <col min="13" max="16384" width="9.140625" style="855"/>
  </cols>
  <sheetData>
    <row r="1" spans="1:18" ht="31.5" customHeight="1">
      <c r="A1" s="1439" t="s">
        <v>64</v>
      </c>
      <c r="B1" s="1439"/>
      <c r="C1" s="1439"/>
      <c r="D1" s="1439"/>
      <c r="E1" s="1439"/>
      <c r="F1" s="1439"/>
      <c r="G1" s="1439"/>
      <c r="H1" s="1439"/>
      <c r="I1" s="1439"/>
      <c r="J1" s="1439"/>
      <c r="K1" s="1439"/>
      <c r="L1" s="1439"/>
      <c r="M1" s="792"/>
    </row>
    <row r="2" spans="1:18" ht="31.5" customHeight="1" thickBot="1">
      <c r="A2" s="1438" t="s">
        <v>540</v>
      </c>
      <c r="B2" s="1438"/>
      <c r="C2" s="1438"/>
      <c r="D2" s="1438"/>
      <c r="E2" s="1438"/>
      <c r="F2" s="1438"/>
      <c r="G2" s="1438"/>
      <c r="H2" s="1438"/>
      <c r="I2" s="1438"/>
      <c r="J2" s="1438"/>
      <c r="K2" s="669"/>
      <c r="L2" s="669"/>
      <c r="M2" s="792"/>
    </row>
    <row r="3" spans="1:18" ht="16.5" thickBot="1">
      <c r="A3" s="856"/>
      <c r="B3" s="857"/>
      <c r="C3" s="857"/>
      <c r="D3" s="857"/>
      <c r="E3" s="858" t="s">
        <v>4</v>
      </c>
      <c r="F3" s="859"/>
      <c r="G3" s="857"/>
      <c r="H3" s="857"/>
      <c r="I3" s="857"/>
      <c r="J3" s="857"/>
      <c r="K3" s="857"/>
      <c r="L3" s="860"/>
      <c r="M3" s="861"/>
    </row>
    <row r="4" spans="1:18" ht="39" customHeight="1" thickBot="1">
      <c r="A4" s="793"/>
      <c r="B4" s="1445" t="s">
        <v>72</v>
      </c>
      <c r="C4" s="1446"/>
      <c r="D4" s="1446"/>
      <c r="E4" s="1446"/>
      <c r="F4" s="1446"/>
      <c r="G4" s="1447"/>
      <c r="H4" s="1441" t="s">
        <v>51</v>
      </c>
      <c r="I4" s="1442"/>
      <c r="J4" s="1448" t="s">
        <v>478</v>
      </c>
      <c r="K4" s="1443" t="s">
        <v>52</v>
      </c>
      <c r="L4" s="1444"/>
      <c r="M4" s="861"/>
    </row>
    <row r="5" spans="1:18" ht="31.5">
      <c r="A5" s="794" t="s">
        <v>53</v>
      </c>
      <c r="B5" s="795" t="s">
        <v>54</v>
      </c>
      <c r="C5" s="796" t="s">
        <v>61</v>
      </c>
      <c r="D5" s="796" t="s">
        <v>62</v>
      </c>
      <c r="E5" s="797"/>
      <c r="F5" s="798" t="s">
        <v>374</v>
      </c>
      <c r="G5" s="799"/>
      <c r="H5" s="800" t="s">
        <v>55</v>
      </c>
      <c r="I5" s="801" t="s">
        <v>66</v>
      </c>
      <c r="J5" s="1449"/>
      <c r="K5" s="802" t="s">
        <v>50</v>
      </c>
      <c r="L5" s="803" t="s">
        <v>58</v>
      </c>
      <c r="M5" s="861"/>
      <c r="O5" s="861"/>
    </row>
    <row r="6" spans="1:18" ht="21" customHeight="1" thickBot="1">
      <c r="A6" s="804"/>
      <c r="B6" s="1031" t="s">
        <v>533</v>
      </c>
      <c r="C6" s="1031" t="s">
        <v>533</v>
      </c>
      <c r="D6" s="1031" t="s">
        <v>533</v>
      </c>
      <c r="E6" s="805" t="s">
        <v>98</v>
      </c>
      <c r="F6" s="806" t="s">
        <v>373</v>
      </c>
      <c r="G6" s="807" t="s">
        <v>56</v>
      </c>
      <c r="H6" s="1031" t="s">
        <v>533</v>
      </c>
      <c r="I6" s="808" t="s">
        <v>65</v>
      </c>
      <c r="J6" s="809"/>
      <c r="K6" s="1031" t="s">
        <v>533</v>
      </c>
      <c r="L6" s="810" t="s">
        <v>57</v>
      </c>
      <c r="M6" s="861"/>
    </row>
    <row r="7" spans="1:18" ht="28.5" customHeight="1" thickBot="1">
      <c r="A7" s="862" t="s">
        <v>18</v>
      </c>
      <c r="B7" s="811">
        <v>9.9349068888785386</v>
      </c>
      <c r="C7" s="812">
        <v>19179.356928336947</v>
      </c>
      <c r="D7" s="812">
        <v>19562.944066903685</v>
      </c>
      <c r="E7" s="813">
        <v>0.76292034706058132</v>
      </c>
      <c r="F7" s="814">
        <v>0.72329844804710686</v>
      </c>
      <c r="G7" s="815">
        <v>-7.9155629430074743</v>
      </c>
      <c r="H7" s="816">
        <v>308.39127286831723</v>
      </c>
      <c r="I7" s="813">
        <v>5.4140402653123497E-2</v>
      </c>
      <c r="J7" s="816">
        <v>8.1143416270617834</v>
      </c>
      <c r="K7" s="817">
        <v>100</v>
      </c>
      <c r="L7" s="818" t="s">
        <v>19</v>
      </c>
    </row>
    <row r="8" spans="1:18" ht="25.5" customHeight="1">
      <c r="A8" s="863" t="s">
        <v>75</v>
      </c>
      <c r="B8" s="819">
        <v>10.234377280737187</v>
      </c>
      <c r="C8" s="820">
        <v>18987.712951274927</v>
      </c>
      <c r="D8" s="820">
        <v>19367.467210300427</v>
      </c>
      <c r="E8" s="821">
        <v>0.10473827972563249</v>
      </c>
      <c r="F8" s="822">
        <v>0.41759577795752506</v>
      </c>
      <c r="G8" s="823">
        <v>-8.6973585138579974</v>
      </c>
      <c r="H8" s="824">
        <v>232.98000000000002</v>
      </c>
      <c r="I8" s="822">
        <v>-2.9264980478696252</v>
      </c>
      <c r="J8" s="825">
        <v>-62.962962962962962</v>
      </c>
      <c r="K8" s="825">
        <v>6.4645419872002063E-2</v>
      </c>
      <c r="L8" s="826">
        <v>-0.12406019936199292</v>
      </c>
    </row>
    <row r="9" spans="1:18" ht="24" customHeight="1">
      <c r="A9" s="864" t="s">
        <v>76</v>
      </c>
      <c r="B9" s="827">
        <v>10.941929877622423</v>
      </c>
      <c r="C9" s="828">
        <v>20528.949113738126</v>
      </c>
      <c r="D9" s="828">
        <v>20939.528096012891</v>
      </c>
      <c r="E9" s="829">
        <v>1.899589250967312</v>
      </c>
      <c r="F9" s="830">
        <v>2.3592423513787075</v>
      </c>
      <c r="G9" s="831">
        <v>-5.5882673601276602</v>
      </c>
      <c r="H9" s="832">
        <v>347.69937526928049</v>
      </c>
      <c r="I9" s="833">
        <v>-0.12988519809241603</v>
      </c>
      <c r="J9" s="834">
        <v>11.452581032412965</v>
      </c>
      <c r="K9" s="834">
        <v>30.008403904583357</v>
      </c>
      <c r="L9" s="835">
        <v>0.8988148634874662</v>
      </c>
      <c r="R9" s="861"/>
    </row>
    <row r="10" spans="1:18" ht="24" customHeight="1">
      <c r="A10" s="864" t="s">
        <v>77</v>
      </c>
      <c r="B10" s="827">
        <v>10.794462833523113</v>
      </c>
      <c r="C10" s="828">
        <v>20252.275485033984</v>
      </c>
      <c r="D10" s="828">
        <v>20657.320994734666</v>
      </c>
      <c r="E10" s="829">
        <v>2.0028249441164832</v>
      </c>
      <c r="F10" s="830">
        <v>2.6112695818558915</v>
      </c>
      <c r="G10" s="831">
        <v>-6.1380200827418898</v>
      </c>
      <c r="H10" s="836">
        <v>398.19945115257951</v>
      </c>
      <c r="I10" s="830">
        <v>2.8491456321712816</v>
      </c>
      <c r="J10" s="837">
        <v>6.4252336448598122</v>
      </c>
      <c r="K10" s="837">
        <v>5.8891977503393891</v>
      </c>
      <c r="L10" s="838">
        <v>-9.3469289079117779E-2</v>
      </c>
    </row>
    <row r="11" spans="1:18" ht="24" customHeight="1">
      <c r="A11" s="864" t="s">
        <v>78</v>
      </c>
      <c r="B11" s="839" t="s">
        <v>73</v>
      </c>
      <c r="C11" s="840" t="s">
        <v>514</v>
      </c>
      <c r="D11" s="840" t="s">
        <v>514</v>
      </c>
      <c r="E11" s="841" t="s">
        <v>73</v>
      </c>
      <c r="F11" s="842" t="s">
        <v>73</v>
      </c>
      <c r="G11" s="843" t="s">
        <v>73</v>
      </c>
      <c r="H11" s="844" t="s">
        <v>514</v>
      </c>
      <c r="I11" s="841" t="s">
        <v>73</v>
      </c>
      <c r="J11" s="845" t="s">
        <v>73</v>
      </c>
      <c r="K11" s="845">
        <v>0.24565259551360785</v>
      </c>
      <c r="L11" s="846" t="s">
        <v>73</v>
      </c>
    </row>
    <row r="12" spans="1:18" ht="24" customHeight="1">
      <c r="A12" s="864" t="s">
        <v>71</v>
      </c>
      <c r="B12" s="827">
        <v>8.1882075246125154</v>
      </c>
      <c r="C12" s="828">
        <v>16813.567812346027</v>
      </c>
      <c r="D12" s="828">
        <v>17149.839168592949</v>
      </c>
      <c r="E12" s="829">
        <v>0.56305813785689984</v>
      </c>
      <c r="F12" s="830">
        <v>-0.22414744501194719</v>
      </c>
      <c r="G12" s="831">
        <v>-12.352339097322458</v>
      </c>
      <c r="H12" s="836">
        <v>275.11605136436594</v>
      </c>
      <c r="I12" s="830">
        <v>-0.71598119776410096</v>
      </c>
      <c r="J12" s="837">
        <v>10.637542177233174</v>
      </c>
      <c r="K12" s="837">
        <v>40.274096580257293</v>
      </c>
      <c r="L12" s="838">
        <v>0.91849132445634041</v>
      </c>
    </row>
    <row r="13" spans="1:18" ht="24" customHeight="1" thickBot="1">
      <c r="A13" s="865" t="s">
        <v>79</v>
      </c>
      <c r="B13" s="847">
        <v>10.656421824720688</v>
      </c>
      <c r="C13" s="848">
        <v>20572.242904866194</v>
      </c>
      <c r="D13" s="848">
        <v>20983.68776296352</v>
      </c>
      <c r="E13" s="849">
        <v>-0.45042475785456199</v>
      </c>
      <c r="F13" s="850">
        <v>0.59719423020653772</v>
      </c>
      <c r="G13" s="851">
        <v>-6.2804085152339315</v>
      </c>
      <c r="H13" s="852">
        <v>292.88411214953271</v>
      </c>
      <c r="I13" s="850">
        <v>0.21306397597660862</v>
      </c>
      <c r="J13" s="853">
        <v>0.85943997782090376</v>
      </c>
      <c r="K13" s="853">
        <v>23.518003749434353</v>
      </c>
      <c r="L13" s="854">
        <v>-1.6916691608256436</v>
      </c>
    </row>
    <row r="14" spans="1:18">
      <c r="A14" s="866"/>
      <c r="B14" s="867"/>
    </row>
    <row r="15" spans="1:18" ht="46.5" customHeight="1">
      <c r="A15" s="1440" t="s">
        <v>487</v>
      </c>
      <c r="B15" s="1440"/>
      <c r="C15" s="1440"/>
      <c r="D15" s="1440"/>
      <c r="E15" s="1440"/>
      <c r="F15" s="1440"/>
      <c r="G15" s="1440"/>
      <c r="H15" s="1440"/>
      <c r="I15" s="1440"/>
      <c r="J15" s="1440"/>
      <c r="K15" s="1440"/>
      <c r="L15" s="1440"/>
    </row>
    <row r="16" spans="1:18" ht="33.75" customHeight="1">
      <c r="A16" s="1440" t="s">
        <v>488</v>
      </c>
      <c r="B16" s="1440"/>
      <c r="C16" s="1440"/>
      <c r="D16" s="1440"/>
      <c r="E16" s="1440"/>
      <c r="F16" s="1440"/>
      <c r="G16" s="1440"/>
      <c r="H16" s="1440"/>
      <c r="I16" s="1440"/>
      <c r="J16" s="1440"/>
      <c r="K16" s="1440"/>
      <c r="L16" s="1440"/>
    </row>
    <row r="17" spans="1:12">
      <c r="A17" s="1440" t="s">
        <v>115</v>
      </c>
      <c r="B17" s="1440"/>
      <c r="C17" s="1440"/>
      <c r="D17" s="1440"/>
      <c r="E17" s="1440"/>
      <c r="F17" s="1440"/>
      <c r="G17" s="1440"/>
      <c r="H17" s="1440"/>
      <c r="I17" s="1440"/>
      <c r="J17" s="1440"/>
      <c r="K17" s="1440"/>
      <c r="L17" s="1440"/>
    </row>
    <row r="18" spans="1:12">
      <c r="A18" s="868" t="s">
        <v>489</v>
      </c>
      <c r="B18" s="868"/>
      <c r="C18" s="868"/>
      <c r="D18" s="868"/>
      <c r="E18" s="868"/>
      <c r="F18" s="868"/>
      <c r="G18" s="868"/>
    </row>
    <row r="19" spans="1:12">
      <c r="A19" s="868"/>
    </row>
    <row r="23" spans="1:12">
      <c r="A23" s="1438"/>
      <c r="B23" s="1438"/>
      <c r="C23" s="1438"/>
      <c r="D23" s="1438"/>
      <c r="E23" s="1438"/>
      <c r="F23" s="1438"/>
      <c r="G23" s="1438"/>
      <c r="H23" s="1438"/>
      <c r="I23" s="1438"/>
      <c r="J23" s="1438"/>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t="s">
        <v>247</v>
      </c>
    </row>
    <row r="2" spans="1:20" ht="26.25" customHeight="1">
      <c r="A2" s="427" t="s">
        <v>248</v>
      </c>
    </row>
    <row r="5" spans="1:20" ht="38.25" customHeight="1" thickBot="1">
      <c r="A5" s="1539" t="s">
        <v>452</v>
      </c>
      <c r="B5" s="1539"/>
      <c r="C5" s="1539"/>
      <c r="D5" s="1539"/>
      <c r="E5" s="1539"/>
      <c r="F5" s="1539"/>
      <c r="H5" s="474" t="s">
        <v>267</v>
      </c>
    </row>
    <row r="6" spans="1:20" ht="15.75" customHeight="1" thickBot="1">
      <c r="A6" s="1540" t="s">
        <v>116</v>
      </c>
      <c r="B6" s="1532" t="s">
        <v>453</v>
      </c>
      <c r="C6" s="1533"/>
      <c r="D6" s="1534"/>
      <c r="E6" s="1535" t="s">
        <v>454</v>
      </c>
      <c r="F6" s="1537" t="s">
        <v>455</v>
      </c>
    </row>
    <row r="7" spans="1:20" ht="21" customHeight="1" thickBot="1">
      <c r="A7" s="1541"/>
      <c r="B7" s="755" t="s">
        <v>254</v>
      </c>
      <c r="C7" s="755" t="s">
        <v>257</v>
      </c>
      <c r="D7" s="755" t="s">
        <v>258</v>
      </c>
      <c r="E7" s="1542"/>
      <c r="F7" s="1543"/>
    </row>
    <row r="8" spans="1:20" ht="17.25" customHeight="1" thickBot="1">
      <c r="A8" s="572" t="s">
        <v>117</v>
      </c>
      <c r="B8" s="762">
        <v>14377.906000000001</v>
      </c>
      <c r="C8" s="756">
        <v>5387.8370000000004</v>
      </c>
      <c r="D8" s="584">
        <f t="shared" ref="D8:D13" si="0">(C8/B8)*100</f>
        <v>37.473029800027909</v>
      </c>
      <c r="E8" s="756">
        <v>16711.374</v>
      </c>
      <c r="F8" s="584">
        <f t="shared" ref="F8:F13" si="1">((B8-E8)/E8)*100</f>
        <v>-13.963352145670363</v>
      </c>
      <c r="H8" s="498" t="s">
        <v>118</v>
      </c>
    </row>
    <row r="9" spans="1:20" ht="18" customHeight="1" thickBot="1">
      <c r="A9" s="572" t="s">
        <v>119</v>
      </c>
      <c r="B9" s="763">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63">
        <v>12049</v>
      </c>
      <c r="C10" s="550">
        <v>0</v>
      </c>
      <c r="D10" s="585">
        <f t="shared" si="0"/>
        <v>0</v>
      </c>
      <c r="E10" s="550">
        <v>14811</v>
      </c>
      <c r="F10" s="585">
        <f t="shared" si="1"/>
        <v>-18.648301937748972</v>
      </c>
      <c r="O10" s="3"/>
      <c r="P10" s="3"/>
      <c r="Q10" s="3"/>
      <c r="R10" s="3"/>
      <c r="S10" s="3"/>
      <c r="T10" s="3"/>
    </row>
    <row r="11" spans="1:20" ht="17.25" customHeight="1" thickBot="1">
      <c r="A11" s="572" t="s">
        <v>120</v>
      </c>
      <c r="B11" s="763">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63">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63">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34"/>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539" t="s">
        <v>458</v>
      </c>
      <c r="B18" s="1539"/>
      <c r="C18" s="1539"/>
      <c r="D18" s="1539"/>
      <c r="E18" s="1539"/>
      <c r="F18" s="1539"/>
      <c r="K18"/>
      <c r="L18"/>
      <c r="M18"/>
      <c r="O18" s="3"/>
      <c r="P18" s="3"/>
      <c r="Q18" s="3"/>
      <c r="R18" s="3"/>
      <c r="S18" s="3"/>
      <c r="T18" s="3"/>
    </row>
    <row r="19" spans="1:20" ht="16.5" customHeight="1" thickBot="1">
      <c r="A19" s="1530" t="s">
        <v>123</v>
      </c>
      <c r="B19" s="1532" t="s">
        <v>453</v>
      </c>
      <c r="C19" s="1533"/>
      <c r="D19" s="1534"/>
      <c r="E19" s="1535" t="s">
        <v>454</v>
      </c>
      <c r="F19" s="1537" t="s">
        <v>455</v>
      </c>
      <c r="K19"/>
      <c r="L19"/>
      <c r="M19"/>
      <c r="O19" s="3"/>
      <c r="P19" s="3"/>
      <c r="Q19" s="3"/>
      <c r="R19" s="3"/>
      <c r="S19" s="3"/>
      <c r="T19" s="3"/>
    </row>
    <row r="20" spans="1:20" ht="21" customHeight="1" thickBot="1">
      <c r="A20" s="1531"/>
      <c r="B20" s="570" t="s">
        <v>254</v>
      </c>
      <c r="C20" s="570" t="s">
        <v>366</v>
      </c>
      <c r="D20" s="570" t="s">
        <v>367</v>
      </c>
      <c r="E20" s="1536"/>
      <c r="F20" s="1538"/>
      <c r="K20"/>
      <c r="L20"/>
      <c r="M20"/>
      <c r="O20" s="3"/>
      <c r="P20" s="3"/>
      <c r="Q20" s="3"/>
      <c r="R20" s="3"/>
      <c r="S20" s="3"/>
      <c r="T20" s="3"/>
    </row>
    <row r="21" spans="1:20" ht="15.75" thickBot="1">
      <c r="A21" s="428" t="s">
        <v>117</v>
      </c>
      <c r="B21" s="763">
        <v>41721.821000000004</v>
      </c>
      <c r="C21" s="759">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63">
        <v>162785</v>
      </c>
      <c r="C22" s="759">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63">
        <v>40226</v>
      </c>
      <c r="C23" s="760">
        <v>0</v>
      </c>
      <c r="D23" s="584">
        <f t="shared" si="2"/>
        <v>0</v>
      </c>
      <c r="E23" s="550">
        <v>32923</v>
      </c>
      <c r="F23" s="584">
        <f t="shared" si="3"/>
        <v>22.182061173040125</v>
      </c>
      <c r="O23" s="3"/>
      <c r="P23" s="3"/>
      <c r="Q23" s="3"/>
      <c r="R23" s="3"/>
      <c r="S23" s="3"/>
      <c r="T23" s="3"/>
    </row>
    <row r="24" spans="1:20" ht="15.75" thickBot="1">
      <c r="A24" s="428" t="s">
        <v>120</v>
      </c>
      <c r="B24" s="763">
        <v>12359.263999999999</v>
      </c>
      <c r="C24" s="761">
        <v>667.33399999999995</v>
      </c>
      <c r="D24" s="585">
        <f t="shared" si="2"/>
        <v>5.3994639162979281</v>
      </c>
      <c r="E24" s="547">
        <v>15139.212</v>
      </c>
      <c r="F24" s="585">
        <f t="shared" si="3"/>
        <v>-18.362567351590034</v>
      </c>
      <c r="O24" s="3"/>
      <c r="P24" s="3"/>
      <c r="Q24" s="3"/>
      <c r="R24" s="3"/>
      <c r="S24" s="3"/>
      <c r="T24" s="3"/>
    </row>
    <row r="25" spans="1:20" ht="15.75" thickBot="1">
      <c r="A25" s="428" t="s">
        <v>121</v>
      </c>
      <c r="B25" s="763">
        <v>7481.7489999999998</v>
      </c>
      <c r="C25" s="761">
        <v>396.25599999999997</v>
      </c>
      <c r="D25" s="584">
        <f t="shared" si="2"/>
        <v>5.2963017069939129</v>
      </c>
      <c r="E25" s="547">
        <v>5850.241</v>
      </c>
      <c r="F25" s="584">
        <f t="shared" si="3"/>
        <v>27.887876755846463</v>
      </c>
      <c r="O25" s="3"/>
      <c r="P25" s="3"/>
      <c r="Q25" s="3"/>
      <c r="R25" s="3"/>
      <c r="S25" s="3"/>
      <c r="T25" s="3"/>
    </row>
    <row r="26" spans="1:20" ht="15.75" thickBot="1">
      <c r="A26" s="428" t="s">
        <v>122</v>
      </c>
      <c r="B26" s="763">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57"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529"/>
      <c r="D30" s="1529"/>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529"/>
      <c r="C41" s="1529"/>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9.855468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544" t="s">
        <v>456</v>
      </c>
      <c r="B2" s="1544"/>
      <c r="C2" s="1544"/>
      <c r="D2" s="1544"/>
      <c r="E2" s="1544"/>
      <c r="F2" s="1544"/>
      <c r="G2" s="1544"/>
      <c r="H2" s="1544"/>
      <c r="I2" s="1544"/>
      <c r="J2" s="1544"/>
      <c r="K2" s="1544"/>
      <c r="L2" s="1544"/>
      <c r="M2" s="1544"/>
      <c r="N2" s="1544"/>
      <c r="O2" s="1544"/>
      <c r="P2" s="1544"/>
      <c r="Q2" s="1544"/>
      <c r="R2" s="1544"/>
      <c r="S2" s="1544"/>
      <c r="T2" s="1544"/>
      <c r="U2" s="1544"/>
      <c r="V2" s="1544"/>
      <c r="W2" s="1544"/>
      <c r="X2" s="1544"/>
    </row>
    <row r="3" spans="1:24" ht="15.75" customHeight="1">
      <c r="A3" s="1545" t="s">
        <v>457</v>
      </c>
      <c r="B3" s="1545"/>
      <c r="C3" s="1545"/>
      <c r="D3" s="1545"/>
      <c r="E3" s="1545"/>
      <c r="F3" s="1545"/>
      <c r="P3" s="448"/>
    </row>
    <row r="4" spans="1:24" ht="4.5" customHeight="1">
      <c r="A4" s="449"/>
      <c r="B4" s="449"/>
      <c r="C4" s="447"/>
      <c r="D4" s="447"/>
    </row>
    <row r="5" spans="1:24" ht="15.75" thickBot="1">
      <c r="A5" s="450" t="s">
        <v>125</v>
      </c>
      <c r="B5" s="1546" t="s">
        <v>126</v>
      </c>
      <c r="C5" s="1546"/>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06"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43"/>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43"/>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06"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43"/>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43"/>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43"/>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43"/>
      <c r="K25" s="463" t="s">
        <v>151</v>
      </c>
      <c r="L25" s="464">
        <v>7653.44</v>
      </c>
      <c r="M25" s="464">
        <v>1683.6030000000001</v>
      </c>
      <c r="N25" s="475">
        <v>4.545869780464872</v>
      </c>
      <c r="P25" s="463" t="s">
        <v>143</v>
      </c>
      <c r="Q25" s="464">
        <v>5552.1019999999999</v>
      </c>
      <c r="R25" s="464">
        <v>1620.3920000000001</v>
      </c>
      <c r="S25" s="475">
        <v>3.4263943539587949</v>
      </c>
    </row>
    <row r="26" spans="1:19" ht="15.75">
      <c r="H26" s="643"/>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43"/>
      <c r="K27" s="463" t="s">
        <v>403</v>
      </c>
      <c r="L27" s="464">
        <v>4476.7370000000001</v>
      </c>
      <c r="M27" s="464">
        <v>1358.8879999999999</v>
      </c>
      <c r="N27" s="475">
        <v>3.2944120486750936</v>
      </c>
      <c r="P27" s="463" t="s">
        <v>403</v>
      </c>
      <c r="Q27" s="464">
        <v>3876.59</v>
      </c>
      <c r="R27" s="464">
        <v>1319.875</v>
      </c>
      <c r="S27" s="475">
        <v>2.9370887394639644</v>
      </c>
    </row>
    <row r="28" spans="1:19" ht="15.75">
      <c r="H28" s="643"/>
      <c r="K28" s="463" t="s">
        <v>159</v>
      </c>
      <c r="L28" s="464">
        <v>3916.3270000000002</v>
      </c>
      <c r="M28" s="464">
        <v>1482.672</v>
      </c>
      <c r="N28" s="475">
        <v>2.641398097488858</v>
      </c>
      <c r="P28" s="463" t="s">
        <v>155</v>
      </c>
      <c r="Q28" s="464">
        <v>3632.654</v>
      </c>
      <c r="R28" s="464">
        <v>1163.057</v>
      </c>
      <c r="S28" s="475">
        <v>3.1233671264606979</v>
      </c>
    </row>
    <row r="29" spans="1:19" ht="15.75">
      <c r="H29" s="643"/>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17" t="s">
        <v>375</v>
      </c>
      <c r="L33" s="605">
        <v>1213.9670000000001</v>
      </c>
      <c r="M33" s="605">
        <v>103.95</v>
      </c>
      <c r="N33" s="618">
        <v>11.67837421837422</v>
      </c>
      <c r="O33"/>
      <c r="P33" s="463" t="s">
        <v>411</v>
      </c>
      <c r="Q33" s="464">
        <v>1888.9829999999999</v>
      </c>
      <c r="R33" s="464">
        <v>471.70499999999998</v>
      </c>
      <c r="S33" s="475">
        <v>4.0045854930518017</v>
      </c>
    </row>
    <row r="34" spans="1:19" ht="16.5" thickBot="1">
      <c r="A34" s="657"/>
      <c r="C34" s="3"/>
      <c r="D34" s="3"/>
      <c r="E34" s="3"/>
      <c r="F34"/>
      <c r="G34"/>
      <c r="H34"/>
      <c r="I34"/>
      <c r="J34"/>
      <c r="K34" s="606"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17" t="s">
        <v>409</v>
      </c>
      <c r="Q36" s="605">
        <v>1137.3699999999999</v>
      </c>
      <c r="R36" s="605">
        <v>257.99700000000001</v>
      </c>
      <c r="S36" s="618">
        <v>4.4084621139005487</v>
      </c>
    </row>
    <row r="37" spans="1:19" ht="17.25" customHeight="1" thickBot="1">
      <c r="A37"/>
      <c r="B37"/>
      <c r="C37"/>
      <c r="D37"/>
      <c r="E37"/>
      <c r="F37"/>
      <c r="G37"/>
      <c r="H37"/>
      <c r="I37"/>
      <c r="J37"/>
      <c r="K37"/>
      <c r="L37"/>
      <c r="M37"/>
      <c r="N37"/>
      <c r="P37" s="606"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467</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468</v>
      </c>
      <c r="B60">
        <v>2319</v>
      </c>
      <c r="C60">
        <v>1958</v>
      </c>
      <c r="D60"/>
      <c r="E60"/>
      <c r="F60"/>
      <c r="G60"/>
      <c r="H60"/>
      <c r="I60"/>
      <c r="J60"/>
      <c r="K60"/>
      <c r="L60"/>
      <c r="M60"/>
      <c r="P60"/>
      <c r="Q60"/>
      <c r="R60"/>
      <c r="S60"/>
    </row>
    <row r="61" spans="1:19">
      <c r="A61" t="s">
        <v>469</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470</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471</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472</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473</v>
      </c>
      <c r="B88">
        <v>30695</v>
      </c>
      <c r="C88">
        <v>8246</v>
      </c>
      <c r="D88"/>
      <c r="E88"/>
      <c r="F88"/>
      <c r="G88"/>
      <c r="H88"/>
      <c r="I88"/>
      <c r="J88"/>
      <c r="K88"/>
      <c r="L88"/>
      <c r="M88"/>
    </row>
    <row r="89" spans="1:13">
      <c r="A89" t="s">
        <v>474</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t="s">
        <v>247</v>
      </c>
    </row>
    <row r="2" spans="1:27" ht="18" customHeight="1">
      <c r="A2" s="1544" t="s">
        <v>459</v>
      </c>
      <c r="B2" s="1544"/>
      <c r="C2" s="1544"/>
      <c r="D2" s="1544"/>
      <c r="E2" s="1544"/>
      <c r="F2" s="1544"/>
      <c r="G2" s="1544"/>
      <c r="H2" s="1544"/>
      <c r="I2" s="1544"/>
      <c r="J2" s="1544"/>
      <c r="K2" s="1544"/>
      <c r="L2" s="1544"/>
      <c r="M2" s="1544"/>
      <c r="N2" s="1544"/>
      <c r="O2" s="1544"/>
      <c r="P2" s="1544"/>
      <c r="Q2" s="1544"/>
      <c r="R2" s="1544"/>
      <c r="S2" s="1544"/>
      <c r="T2" s="1544"/>
      <c r="U2" s="1544"/>
      <c r="V2" s="1544"/>
      <c r="W2" s="1544"/>
      <c r="X2" s="1544"/>
      <c r="Y2" s="1544"/>
      <c r="Z2" s="1544"/>
      <c r="AA2" s="1544"/>
    </row>
    <row r="3" spans="1:27" ht="18" customHeight="1">
      <c r="A3" s="1547" t="s">
        <v>457</v>
      </c>
      <c r="B3" s="1547"/>
      <c r="C3" s="1547"/>
      <c r="D3" s="1547"/>
      <c r="E3" s="1547"/>
      <c r="F3" s="1547"/>
      <c r="G3" s="1547"/>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06"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06"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17" t="s">
        <v>405</v>
      </c>
      <c r="L21" s="605">
        <v>501.49799999999999</v>
      </c>
      <c r="M21" s="605">
        <v>32.646999999999998</v>
      </c>
      <c r="N21" s="618">
        <v>15.361227677887708</v>
      </c>
      <c r="P21" s="463" t="s">
        <v>139</v>
      </c>
      <c r="Q21" s="464">
        <v>227.72200000000001</v>
      </c>
      <c r="R21" s="464">
        <v>105.32299999999999</v>
      </c>
      <c r="S21" s="475">
        <v>2.1621298291921045</v>
      </c>
    </row>
    <row r="22" spans="1:19" ht="16.5" thickBot="1">
      <c r="A22"/>
      <c r="B22"/>
      <c r="C22"/>
      <c r="D22"/>
      <c r="F22" s="3"/>
      <c r="G22" s="3"/>
      <c r="H22" s="3"/>
      <c r="K22" s="606" t="s">
        <v>259</v>
      </c>
      <c r="L22" s="467">
        <v>46698.260999999999</v>
      </c>
      <c r="M22" s="467">
        <v>12359.263999999999</v>
      </c>
      <c r="N22" s="544">
        <v>3.7784014485004933</v>
      </c>
      <c r="P22" s="617" t="s">
        <v>361</v>
      </c>
      <c r="Q22" s="605">
        <v>222.72499999999999</v>
      </c>
      <c r="R22" s="605">
        <v>29.5</v>
      </c>
      <c r="S22" s="618">
        <v>7.55</v>
      </c>
    </row>
    <row r="23" spans="1:19" ht="16.5" thickBot="1">
      <c r="A23"/>
      <c r="B23"/>
      <c r="C23"/>
      <c r="D23"/>
      <c r="F23" s="3"/>
      <c r="G23" s="3"/>
      <c r="H23" s="3"/>
      <c r="K23"/>
      <c r="L23"/>
      <c r="M23"/>
      <c r="N23"/>
      <c r="P23" s="606"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58"/>
      <c r="G94" s="758"/>
      <c r="H94" s="3"/>
      <c r="I94" s="3"/>
    </row>
    <row r="95" spans="1:12">
      <c r="A95" s="3"/>
      <c r="B95" s="3"/>
      <c r="C95" s="3"/>
      <c r="D95" s="3"/>
      <c r="E95" s="3"/>
      <c r="F95" s="758"/>
      <c r="G95" s="758"/>
      <c r="H95" s="3"/>
      <c r="I95" s="3"/>
    </row>
    <row r="96" spans="1:12">
      <c r="A96" s="3"/>
      <c r="B96" s="3"/>
      <c r="C96" s="3"/>
      <c r="D96" s="3"/>
      <c r="E96" s="3"/>
      <c r="F96" s="758"/>
      <c r="G96" s="758"/>
      <c r="H96" s="3"/>
      <c r="I96" s="3"/>
    </row>
    <row r="97" spans="1:8">
      <c r="A97"/>
      <c r="B97"/>
      <c r="C97"/>
      <c r="D97" s="3"/>
      <c r="E97" s="3"/>
      <c r="F97" s="758"/>
      <c r="G97" s="758"/>
      <c r="H97" s="3"/>
    </row>
    <row r="98" spans="1:8">
      <c r="A98"/>
      <c r="B98"/>
      <c r="C98"/>
      <c r="D98" s="3"/>
      <c r="E98" s="3"/>
      <c r="F98" s="758"/>
      <c r="G98" s="75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539" t="s">
        <v>462</v>
      </c>
      <c r="B5" s="1539"/>
      <c r="C5" s="1539"/>
      <c r="D5" s="1539"/>
      <c r="E5" s="1539"/>
      <c r="F5" s="1539"/>
      <c r="H5" s="474" t="s">
        <v>267</v>
      </c>
    </row>
    <row r="6" spans="1:20" ht="15.75" customHeight="1" thickBot="1">
      <c r="A6" s="1540" t="s">
        <v>116</v>
      </c>
      <c r="B6" s="1532" t="s">
        <v>464</v>
      </c>
      <c r="C6" s="1533"/>
      <c r="D6" s="1534"/>
      <c r="E6" s="1535" t="s">
        <v>407</v>
      </c>
      <c r="F6" s="1537" t="s">
        <v>408</v>
      </c>
    </row>
    <row r="7" spans="1:20" ht="21" customHeight="1" thickBot="1">
      <c r="A7" s="1548"/>
      <c r="B7" s="650" t="s">
        <v>254</v>
      </c>
      <c r="C7" s="650" t="s">
        <v>257</v>
      </c>
      <c r="D7" s="650" t="s">
        <v>258</v>
      </c>
      <c r="E7" s="1536"/>
      <c r="F7" s="1538"/>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41">
        <v>0</v>
      </c>
      <c r="D10" s="584">
        <f t="shared" si="0"/>
        <v>0</v>
      </c>
      <c r="E10" s="550">
        <v>21098</v>
      </c>
      <c r="F10" s="584">
        <f t="shared" si="1"/>
        <v>-29.799033083704618</v>
      </c>
      <c r="O10"/>
      <c r="P10"/>
      <c r="Q10"/>
      <c r="R10"/>
      <c r="S10"/>
      <c r="T10"/>
    </row>
    <row r="11" spans="1:20" ht="17.25" customHeight="1" thickBot="1">
      <c r="A11" s="572" t="s">
        <v>120</v>
      </c>
      <c r="B11" s="682">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34"/>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539" t="s">
        <v>463</v>
      </c>
      <c r="B18" s="1539"/>
      <c r="C18" s="1539"/>
      <c r="D18" s="1539"/>
      <c r="E18" s="1539"/>
      <c r="F18" s="1539"/>
      <c r="K18" s="3"/>
      <c r="L18" s="3"/>
      <c r="M18" s="3"/>
      <c r="N18" s="3"/>
      <c r="O18" s="3"/>
      <c r="P18" s="3"/>
      <c r="Q18"/>
      <c r="R18"/>
      <c r="S18"/>
      <c r="T18"/>
    </row>
    <row r="19" spans="1:20" ht="16.5" customHeight="1" thickBot="1">
      <c r="A19" s="1530" t="s">
        <v>123</v>
      </c>
      <c r="B19" s="1532" t="s">
        <v>464</v>
      </c>
      <c r="C19" s="1533"/>
      <c r="D19" s="1534"/>
      <c r="E19" s="1535" t="s">
        <v>407</v>
      </c>
      <c r="F19" s="1537" t="s">
        <v>408</v>
      </c>
      <c r="I19"/>
      <c r="J19"/>
      <c r="K19"/>
      <c r="L19" s="3"/>
      <c r="M19" s="3"/>
      <c r="N19" s="3"/>
      <c r="O19" s="3"/>
      <c r="P19" s="3"/>
      <c r="Q19"/>
      <c r="R19"/>
      <c r="S19"/>
      <c r="T19"/>
    </row>
    <row r="20" spans="1:20" ht="21" customHeight="1" thickBot="1">
      <c r="A20" s="1531"/>
      <c r="B20" s="570" t="s">
        <v>254</v>
      </c>
      <c r="C20" s="570" t="s">
        <v>366</v>
      </c>
      <c r="D20" s="570" t="s">
        <v>367</v>
      </c>
      <c r="E20" s="1536"/>
      <c r="F20" s="1538"/>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549"/>
      <c r="B27" s="1549"/>
      <c r="C27" s="1549"/>
      <c r="D27" s="1549"/>
      <c r="E27" s="1549"/>
      <c r="F27" s="1549"/>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57"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529"/>
      <c r="D32" s="1529"/>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529"/>
      <c r="C43" s="1529"/>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21.570312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544" t="s">
        <v>460</v>
      </c>
      <c r="B2" s="1544"/>
      <c r="C2" s="1544"/>
      <c r="D2" s="1544"/>
      <c r="E2" s="1544"/>
      <c r="F2" s="1544"/>
      <c r="G2" s="1544"/>
      <c r="H2" s="1544"/>
      <c r="I2" s="1544"/>
      <c r="J2" s="1544"/>
      <c r="K2" s="1544"/>
      <c r="L2" s="1544"/>
      <c r="M2" s="1544"/>
      <c r="N2" s="1544"/>
      <c r="O2" s="1544"/>
      <c r="P2" s="1544"/>
      <c r="Q2" s="1544"/>
      <c r="R2" s="1544"/>
      <c r="S2" s="1544"/>
      <c r="T2" s="1544"/>
      <c r="U2" s="1544"/>
      <c r="V2" s="1544"/>
      <c r="W2" s="1544"/>
      <c r="X2" s="1544"/>
    </row>
    <row r="3" spans="1:24" ht="15.75" customHeight="1">
      <c r="A3" s="1545" t="s">
        <v>461</v>
      </c>
      <c r="B3" s="1545"/>
      <c r="C3" s="1545"/>
      <c r="D3" s="1545"/>
      <c r="E3" s="1545"/>
      <c r="F3" s="1545"/>
      <c r="P3" s="448"/>
    </row>
    <row r="4" spans="1:24" ht="4.5" customHeight="1">
      <c r="A4" s="449"/>
      <c r="B4" s="449"/>
      <c r="C4" s="447"/>
      <c r="D4" s="447"/>
    </row>
    <row r="5" spans="1:24" ht="15.75" thickBot="1">
      <c r="A5" s="450" t="s">
        <v>125</v>
      </c>
      <c r="B5" s="1546" t="s">
        <v>126</v>
      </c>
      <c r="C5" s="1546"/>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06" t="s">
        <v>259</v>
      </c>
      <c r="G9" s="467">
        <v>2648.8649999999998</v>
      </c>
      <c r="H9" s="467">
        <v>14811</v>
      </c>
      <c r="I9" s="607">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43"/>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43"/>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43"/>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06"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43"/>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43"/>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43"/>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43"/>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43"/>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43"/>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43"/>
      <c r="K28" s="463" t="s">
        <v>403</v>
      </c>
      <c r="L28" s="464">
        <v>4206.2510000000002</v>
      </c>
      <c r="M28" s="464">
        <v>1483.309</v>
      </c>
      <c r="N28" s="475">
        <v>2.8357213500356302</v>
      </c>
      <c r="P28" s="463" t="s">
        <v>153</v>
      </c>
      <c r="Q28" s="464">
        <v>2728.6709999999998</v>
      </c>
      <c r="R28" s="464">
        <v>854.41</v>
      </c>
      <c r="S28" s="475">
        <v>3.1936318629229525</v>
      </c>
    </row>
    <row r="29" spans="1:19" ht="15.75">
      <c r="H29" s="643"/>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17" t="s">
        <v>412</v>
      </c>
      <c r="L32" s="605">
        <v>2324.5369999999998</v>
      </c>
      <c r="M32" s="605">
        <v>298.08800000000002</v>
      </c>
      <c r="N32" s="618">
        <v>7.7981569201041294</v>
      </c>
      <c r="P32" s="463" t="s">
        <v>287</v>
      </c>
      <c r="Q32" s="464">
        <v>1805.4960000000001</v>
      </c>
      <c r="R32" s="464">
        <v>523.03700000000003</v>
      </c>
      <c r="S32" s="475">
        <v>3.4519469941897034</v>
      </c>
    </row>
    <row r="33" spans="1:19" ht="16.5" thickBot="1">
      <c r="A33"/>
      <c r="B33"/>
      <c r="C33"/>
      <c r="D33"/>
      <c r="E33"/>
      <c r="F33"/>
      <c r="G33"/>
      <c r="H33"/>
      <c r="I33"/>
      <c r="J33"/>
      <c r="K33" s="606" t="s">
        <v>259</v>
      </c>
      <c r="L33" s="467">
        <v>1036655.5870000001</v>
      </c>
      <c r="M33" s="467">
        <v>275999.39399999997</v>
      </c>
      <c r="N33" s="544">
        <v>3.7560067505075758</v>
      </c>
      <c r="P33" s="463" t="s">
        <v>158</v>
      </c>
      <c r="Q33" s="464">
        <v>1505.761</v>
      </c>
      <c r="R33" s="464">
        <v>580.54399999999998</v>
      </c>
      <c r="S33" s="475">
        <v>2.5937069369419028</v>
      </c>
    </row>
    <row r="34" spans="1:19" ht="15.75">
      <c r="A34" s="657"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17" t="s">
        <v>411</v>
      </c>
      <c r="Q35" s="605">
        <v>1290.7139999999999</v>
      </c>
      <c r="R35" s="605">
        <v>344.488</v>
      </c>
      <c r="S35" s="618">
        <v>3.7467604096514244</v>
      </c>
    </row>
    <row r="36" spans="1:19" ht="16.5" thickBot="1">
      <c r="A36"/>
      <c r="B36"/>
      <c r="C36"/>
      <c r="D36"/>
      <c r="E36"/>
      <c r="F36"/>
      <c r="G36"/>
      <c r="H36"/>
      <c r="I36"/>
      <c r="J36"/>
      <c r="K36"/>
      <c r="L36"/>
      <c r="M36"/>
      <c r="N36"/>
      <c r="P36" s="606"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544" t="s">
        <v>465</v>
      </c>
      <c r="B2" s="1544"/>
      <c r="C2" s="1544"/>
      <c r="D2" s="1544"/>
      <c r="E2" s="1544"/>
      <c r="F2" s="1544"/>
      <c r="G2" s="1544"/>
      <c r="H2" s="1544"/>
      <c r="I2" s="1544"/>
      <c r="J2" s="1544"/>
      <c r="K2" s="1544"/>
      <c r="L2" s="1544"/>
      <c r="M2" s="1544"/>
      <c r="N2" s="1544"/>
      <c r="O2" s="1544"/>
      <c r="P2" s="1544"/>
      <c r="Q2" s="1544"/>
      <c r="R2" s="1544"/>
      <c r="S2" s="1544"/>
      <c r="T2" s="1544"/>
      <c r="U2" s="1544"/>
      <c r="V2" s="1544"/>
      <c r="W2" s="1544"/>
      <c r="X2" s="1544"/>
      <c r="Y2" s="1544"/>
      <c r="Z2" s="1544"/>
      <c r="AA2" s="1544"/>
    </row>
    <row r="3" spans="1:27" ht="18" customHeight="1">
      <c r="A3" s="1550" t="s">
        <v>466</v>
      </c>
      <c r="B3" s="1550"/>
      <c r="C3" s="1550"/>
      <c r="D3" s="1550"/>
      <c r="E3" s="1550"/>
      <c r="F3" s="1550"/>
      <c r="G3" s="1550"/>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10"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06" t="s">
        <v>259</v>
      </c>
      <c r="Q18" s="467">
        <v>20406.531999999999</v>
      </c>
      <c r="R18" s="467">
        <v>5850.241</v>
      </c>
      <c r="S18" s="544">
        <v>3.4881523684237963</v>
      </c>
    </row>
    <row r="19" spans="1:19" ht="16.5" thickBot="1">
      <c r="A19" s="610"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06"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539" t="s">
        <v>444</v>
      </c>
      <c r="B5" s="1539"/>
      <c r="C5" s="1539"/>
      <c r="D5" s="1539"/>
      <c r="E5" s="1539"/>
      <c r="F5" s="1539"/>
      <c r="H5" s="474" t="s">
        <v>267</v>
      </c>
    </row>
    <row r="6" spans="1:20" ht="15.75" customHeight="1" thickBot="1">
      <c r="A6" s="1540" t="s">
        <v>116</v>
      </c>
      <c r="B6" s="1532" t="s">
        <v>443</v>
      </c>
      <c r="C6" s="1533"/>
      <c r="D6" s="1534"/>
      <c r="E6" s="1535" t="s">
        <v>437</v>
      </c>
      <c r="F6" s="1537" t="s">
        <v>438</v>
      </c>
    </row>
    <row r="7" spans="1:20" ht="21" customHeight="1" thickBot="1">
      <c r="A7" s="1548"/>
      <c r="B7" s="650" t="s">
        <v>254</v>
      </c>
      <c r="C7" s="650" t="s">
        <v>257</v>
      </c>
      <c r="D7" s="650" t="s">
        <v>258</v>
      </c>
      <c r="E7" s="1536"/>
      <c r="F7" s="1538"/>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41">
        <v>0</v>
      </c>
      <c r="D10" s="584">
        <f t="shared" si="0"/>
        <v>0</v>
      </c>
      <c r="E10" s="550">
        <v>25583</v>
      </c>
      <c r="F10" s="584">
        <f t="shared" si="1"/>
        <v>-17.531173044599928</v>
      </c>
      <c r="O10" s="3"/>
      <c r="P10" s="3"/>
      <c r="Q10" s="3"/>
      <c r="R10" s="3"/>
      <c r="S10" s="3"/>
      <c r="T10" s="3"/>
    </row>
    <row r="11" spans="1:20" ht="17.25" customHeight="1" thickBot="1">
      <c r="A11" s="572" t="s">
        <v>120</v>
      </c>
      <c r="B11" s="682">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34"/>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539" t="s">
        <v>445</v>
      </c>
      <c r="B18" s="1539"/>
      <c r="C18" s="1539"/>
      <c r="D18" s="1539"/>
      <c r="E18" s="1539"/>
      <c r="F18" s="1539"/>
      <c r="O18" s="3"/>
      <c r="P18" s="3"/>
      <c r="Q18" s="3"/>
      <c r="R18" s="3"/>
      <c r="S18" s="3"/>
      <c r="T18" s="3"/>
    </row>
    <row r="19" spans="1:20" ht="16.5" customHeight="1" thickBot="1">
      <c r="A19" s="1530" t="s">
        <v>123</v>
      </c>
      <c r="B19" s="1532" t="s">
        <v>443</v>
      </c>
      <c r="C19" s="1533"/>
      <c r="D19" s="1534"/>
      <c r="E19" s="1535" t="s">
        <v>437</v>
      </c>
      <c r="F19" s="1537" t="s">
        <v>438</v>
      </c>
      <c r="K19" s="3"/>
      <c r="L19" s="3"/>
      <c r="M19" s="3"/>
      <c r="O19" s="3"/>
      <c r="P19" s="3"/>
      <c r="Q19" s="3"/>
      <c r="R19" s="3"/>
      <c r="S19" s="3"/>
      <c r="T19" s="3"/>
    </row>
    <row r="20" spans="1:20" ht="21" customHeight="1" thickBot="1">
      <c r="A20" s="1531"/>
      <c r="B20" s="570" t="s">
        <v>254</v>
      </c>
      <c r="C20" s="570" t="s">
        <v>366</v>
      </c>
      <c r="D20" s="570" t="s">
        <v>367</v>
      </c>
      <c r="E20" s="1536"/>
      <c r="F20" s="1538"/>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549"/>
      <c r="B27" s="1549"/>
      <c r="C27" s="1549"/>
      <c r="D27" s="1549"/>
      <c r="E27" s="1549"/>
      <c r="F27" s="1549"/>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57"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529"/>
      <c r="D32" s="1529"/>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529"/>
      <c r="C43" s="1529"/>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6.71093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544" t="s">
        <v>436</v>
      </c>
      <c r="B2" s="1544"/>
      <c r="C2" s="1544"/>
      <c r="D2" s="1544"/>
      <c r="E2" s="1544"/>
      <c r="F2" s="1544"/>
      <c r="G2" s="1544"/>
      <c r="H2" s="1544"/>
      <c r="I2" s="1544"/>
      <c r="J2" s="1544"/>
      <c r="K2" s="1544"/>
      <c r="L2" s="1544"/>
      <c r="M2" s="1544"/>
      <c r="N2" s="1544"/>
      <c r="O2" s="1544"/>
      <c r="P2" s="1544"/>
      <c r="Q2" s="1544"/>
      <c r="R2" s="1544"/>
      <c r="S2" s="1544"/>
      <c r="T2" s="1544"/>
      <c r="U2" s="1544"/>
      <c r="V2" s="1544"/>
      <c r="W2" s="1544"/>
      <c r="X2" s="1544"/>
    </row>
    <row r="3" spans="1:24" ht="15.75" customHeight="1">
      <c r="A3" s="1545" t="s">
        <v>435</v>
      </c>
      <c r="B3" s="1545"/>
      <c r="C3" s="1545"/>
      <c r="D3" s="1545"/>
      <c r="E3" s="1545"/>
      <c r="F3" s="1545"/>
      <c r="P3" s="448"/>
    </row>
    <row r="4" spans="1:24" ht="4.5" customHeight="1">
      <c r="A4" s="449"/>
      <c r="B4" s="449"/>
      <c r="C4" s="447"/>
      <c r="D4" s="447"/>
    </row>
    <row r="5" spans="1:24" ht="15.75" thickBot="1">
      <c r="A5" s="450" t="s">
        <v>125</v>
      </c>
      <c r="B5" s="1546" t="s">
        <v>126</v>
      </c>
      <c r="C5" s="1546"/>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06"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43"/>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43"/>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06"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43"/>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43"/>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43"/>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43"/>
      <c r="K25" s="606" t="s">
        <v>259</v>
      </c>
      <c r="L25" s="467">
        <v>1029780.338</v>
      </c>
      <c r="M25" s="467">
        <v>275566.08799999999</v>
      </c>
      <c r="N25" s="544">
        <v>3.7369632289441945</v>
      </c>
      <c r="P25" s="606" t="s">
        <v>259</v>
      </c>
      <c r="Q25" s="467">
        <v>368128.71600000001</v>
      </c>
      <c r="R25" s="467">
        <v>106578.781</v>
      </c>
      <c r="S25" s="544">
        <v>3.4540526035853234</v>
      </c>
    </row>
    <row r="26" spans="1:19">
      <c r="H26" s="643"/>
      <c r="K26"/>
      <c r="L26"/>
      <c r="M26"/>
      <c r="N26"/>
      <c r="P26"/>
      <c r="Q26"/>
      <c r="R26"/>
      <c r="S26"/>
    </row>
    <row r="27" spans="1:19">
      <c r="A27" s="3"/>
      <c r="B27" s="3"/>
      <c r="C27" s="3"/>
      <c r="D27" s="3"/>
      <c r="H27" s="643"/>
      <c r="K27"/>
      <c r="L27"/>
      <c r="M27"/>
      <c r="N27"/>
      <c r="P27"/>
      <c r="Q27"/>
      <c r="R27"/>
      <c r="S27"/>
    </row>
    <row r="28" spans="1:19">
      <c r="H28" s="643"/>
      <c r="K28"/>
      <c r="L28"/>
      <c r="M28"/>
      <c r="N28"/>
      <c r="P28"/>
      <c r="Q28"/>
      <c r="R28"/>
      <c r="S28"/>
    </row>
    <row r="29" spans="1:19">
      <c r="H29" s="64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57"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21.42578125"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544" t="s">
        <v>440</v>
      </c>
      <c r="B2" s="1544"/>
      <c r="C2" s="1544"/>
      <c r="D2" s="1544"/>
      <c r="E2" s="1544"/>
      <c r="F2" s="1544"/>
      <c r="G2" s="1544"/>
      <c r="H2" s="1544"/>
      <c r="I2" s="1544"/>
      <c r="J2" s="1544"/>
      <c r="K2" s="1544"/>
      <c r="L2" s="1544"/>
      <c r="M2" s="1544"/>
      <c r="N2" s="1544"/>
      <c r="O2" s="1544"/>
      <c r="P2" s="1544"/>
      <c r="Q2" s="1544"/>
      <c r="R2" s="1544"/>
      <c r="S2" s="1544"/>
      <c r="T2" s="1544"/>
      <c r="U2" s="1544"/>
      <c r="V2" s="1544"/>
      <c r="W2" s="1544"/>
      <c r="X2" s="1544"/>
      <c r="Y2" s="1544"/>
      <c r="Z2" s="1544"/>
      <c r="AA2" s="1544"/>
    </row>
    <row r="3" spans="1:27" ht="18" customHeight="1">
      <c r="A3" s="1550" t="s">
        <v>441</v>
      </c>
      <c r="B3" s="1550"/>
      <c r="C3" s="1550"/>
      <c r="D3" s="1550"/>
      <c r="E3" s="1550"/>
      <c r="F3" s="1550"/>
      <c r="G3" s="1550"/>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10"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17" t="s">
        <v>155</v>
      </c>
      <c r="Q17" s="605">
        <v>388.61500000000001</v>
      </c>
      <c r="R17" s="605">
        <v>97.712999999999994</v>
      </c>
      <c r="S17" s="618">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10"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06" t="s">
        <v>259</v>
      </c>
      <c r="L20" s="467">
        <v>62332.813000000002</v>
      </c>
      <c r="M20" s="467">
        <v>19137.920999999998</v>
      </c>
      <c r="N20" s="544">
        <v>3.2570315762093491</v>
      </c>
      <c r="O20" s="479"/>
      <c r="P20" s="606"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809" zoomScale="80" zoomScaleNormal="80" workbookViewId="0">
      <selection activeCell="U933" sqref="U933"/>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642" t="s">
        <v>201</v>
      </c>
      <c r="C5" s="1642"/>
      <c r="D5" s="1642"/>
      <c r="E5" s="1642"/>
      <c r="F5" s="1642"/>
      <c r="G5" s="1642"/>
      <c r="H5" s="1642"/>
      <c r="I5" s="1642"/>
      <c r="J5" s="1642"/>
      <c r="K5" s="1642"/>
      <c r="L5" s="1642"/>
    </row>
    <row r="6" spans="2:13" ht="18">
      <c r="B6" s="484"/>
      <c r="C6" s="484"/>
      <c r="D6" s="484"/>
      <c r="E6" s="484"/>
      <c r="F6" s="300" t="s">
        <v>202</v>
      </c>
      <c r="G6" s="484"/>
      <c r="H6" s="484"/>
      <c r="I6" s="484"/>
      <c r="J6" s="484"/>
      <c r="K6" s="484"/>
      <c r="L6" s="484"/>
    </row>
    <row r="7" spans="2:13" s="301" customFormat="1" ht="15">
      <c r="B7" s="1643" t="s">
        <v>203</v>
      </c>
      <c r="C7" s="1635" t="s">
        <v>18</v>
      </c>
      <c r="D7" s="1635" t="s">
        <v>204</v>
      </c>
      <c r="E7" s="1646" t="s">
        <v>205</v>
      </c>
      <c r="F7" s="1647"/>
      <c r="G7" s="1648"/>
      <c r="H7" s="1649" t="s">
        <v>206</v>
      </c>
      <c r="I7" s="1651" t="s">
        <v>207</v>
      </c>
      <c r="J7" s="1652"/>
      <c r="K7" s="1652"/>
      <c r="L7" s="1643"/>
    </row>
    <row r="8" spans="2:13">
      <c r="B8" s="1644"/>
      <c r="C8" s="1645"/>
      <c r="D8" s="1645"/>
      <c r="E8" s="1637" t="s">
        <v>208</v>
      </c>
      <c r="F8" s="1635" t="s">
        <v>209</v>
      </c>
      <c r="G8" s="1635" t="s">
        <v>210</v>
      </c>
      <c r="H8" s="1650"/>
      <c r="I8" s="1637" t="s">
        <v>211</v>
      </c>
      <c r="J8" s="1637" t="s">
        <v>20</v>
      </c>
      <c r="K8" s="1635" t="s">
        <v>212</v>
      </c>
      <c r="L8" s="1637" t="s">
        <v>213</v>
      </c>
    </row>
    <row r="9" spans="2:13">
      <c r="B9" s="1644"/>
      <c r="C9" s="1645"/>
      <c r="D9" s="1645"/>
      <c r="E9" s="1638"/>
      <c r="F9" s="1645"/>
      <c r="G9" s="1645"/>
      <c r="H9" s="1650"/>
      <c r="I9" s="1638"/>
      <c r="J9" s="1638"/>
      <c r="K9" s="1636"/>
      <c r="L9" s="1638"/>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641"/>
      <c r="O105" s="1641"/>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641"/>
      <c r="O121" s="1641"/>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641"/>
      <c r="O145" s="1641"/>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641"/>
      <c r="O171" s="1641"/>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604" t="s">
        <v>239</v>
      </c>
      <c r="D177" s="1604"/>
      <c r="E177" s="1604"/>
      <c r="F177" s="1604"/>
      <c r="G177" s="1604"/>
      <c r="H177" s="1604"/>
      <c r="I177" s="1604"/>
      <c r="J177" s="1604"/>
      <c r="K177" s="1604"/>
      <c r="L177" s="1633"/>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653" t="s">
        <v>203</v>
      </c>
      <c r="C194" s="1608" t="s">
        <v>18</v>
      </c>
      <c r="D194" s="1608" t="s">
        <v>204</v>
      </c>
      <c r="E194" s="1610" t="s">
        <v>205</v>
      </c>
      <c r="F194" s="1611"/>
      <c r="G194" s="1612"/>
      <c r="H194" s="1613" t="s">
        <v>206</v>
      </c>
      <c r="I194" s="1615" t="s">
        <v>207</v>
      </c>
      <c r="J194" s="1616"/>
      <c r="K194" s="1616"/>
      <c r="L194" s="1655"/>
    </row>
    <row r="195" spans="2:12" ht="12.75" customHeight="1">
      <c r="B195" s="1654"/>
      <c r="C195" s="1609"/>
      <c r="D195" s="1609"/>
      <c r="E195" s="1623" t="s">
        <v>208</v>
      </c>
      <c r="F195" s="1608" t="s">
        <v>209</v>
      </c>
      <c r="G195" s="1608" t="s">
        <v>210</v>
      </c>
      <c r="H195" s="1614"/>
      <c r="I195" s="1623" t="s">
        <v>211</v>
      </c>
      <c r="J195" s="1623" t="s">
        <v>20</v>
      </c>
      <c r="K195" s="1608" t="s">
        <v>212</v>
      </c>
      <c r="L195" s="1639" t="s">
        <v>213</v>
      </c>
    </row>
    <row r="196" spans="2:12" ht="12.75" customHeight="1">
      <c r="B196" s="1654"/>
      <c r="C196" s="1609"/>
      <c r="D196" s="1609"/>
      <c r="E196" s="1630"/>
      <c r="F196" s="1609"/>
      <c r="G196" s="1609"/>
      <c r="H196" s="1614"/>
      <c r="I196" s="1624"/>
      <c r="J196" s="1624"/>
      <c r="K196" s="1625"/>
      <c r="L196" s="1640"/>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604" t="s">
        <v>240</v>
      </c>
      <c r="D199" s="1604"/>
      <c r="E199" s="1604"/>
      <c r="F199" s="1604"/>
      <c r="G199" s="1604"/>
      <c r="H199" s="1604"/>
      <c r="I199" s="1604"/>
      <c r="J199" s="1604"/>
      <c r="K199" s="1604"/>
      <c r="L199" s="1633"/>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617" t="s">
        <v>203</v>
      </c>
      <c r="C234" s="1608" t="s">
        <v>18</v>
      </c>
      <c r="D234" s="1608" t="s">
        <v>204</v>
      </c>
      <c r="E234" s="1610" t="s">
        <v>205</v>
      </c>
      <c r="F234" s="1611"/>
      <c r="G234" s="1612"/>
      <c r="H234" s="1613" t="s">
        <v>206</v>
      </c>
      <c r="I234" s="1610" t="s">
        <v>207</v>
      </c>
      <c r="J234" s="1611"/>
      <c r="K234" s="1611"/>
      <c r="L234" s="1611"/>
    </row>
    <row r="235" spans="2:12">
      <c r="B235" s="1634"/>
      <c r="C235" s="1609"/>
      <c r="D235" s="1609"/>
      <c r="E235" s="1623" t="s">
        <v>208</v>
      </c>
      <c r="F235" s="1608" t="s">
        <v>209</v>
      </c>
      <c r="G235" s="1608" t="s">
        <v>210</v>
      </c>
      <c r="H235" s="1614"/>
      <c r="I235" s="1623" t="s">
        <v>211</v>
      </c>
      <c r="J235" s="1623" t="s">
        <v>20</v>
      </c>
      <c r="K235" s="1608" t="s">
        <v>212</v>
      </c>
      <c r="L235" s="1615" t="s">
        <v>213</v>
      </c>
    </row>
    <row r="236" spans="2:12">
      <c r="B236" s="1634"/>
      <c r="C236" s="1609"/>
      <c r="D236" s="1609"/>
      <c r="E236" s="1630"/>
      <c r="F236" s="1609"/>
      <c r="G236" s="1609"/>
      <c r="H236" s="1614"/>
      <c r="I236" s="1630"/>
      <c r="J236" s="1630"/>
      <c r="K236" s="1609"/>
      <c r="L236" s="1629"/>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627" t="s">
        <v>214</v>
      </c>
      <c r="D239" s="1627"/>
      <c r="E239" s="1627"/>
      <c r="F239" s="1627"/>
      <c r="G239" s="1627"/>
      <c r="H239" s="1627"/>
      <c r="I239" s="1627"/>
      <c r="J239" s="1627"/>
      <c r="K239" s="1627"/>
      <c r="L239" s="1627"/>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604" t="s">
        <v>239</v>
      </c>
      <c r="D256" s="1604"/>
      <c r="E256" s="1604"/>
      <c r="F256" s="1604"/>
      <c r="G256" s="1604"/>
      <c r="H256" s="1604"/>
      <c r="I256" s="1604"/>
      <c r="J256" s="1604"/>
      <c r="K256" s="1604"/>
      <c r="L256" s="1604"/>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631" t="s">
        <v>203</v>
      </c>
      <c r="C273" s="1608" t="s">
        <v>18</v>
      </c>
      <c r="D273" s="1608" t="s">
        <v>204</v>
      </c>
      <c r="E273" s="1610" t="s">
        <v>205</v>
      </c>
      <c r="F273" s="1611"/>
      <c r="G273" s="1612"/>
      <c r="H273" s="1613" t="s">
        <v>206</v>
      </c>
      <c r="I273" s="1615" t="s">
        <v>207</v>
      </c>
      <c r="J273" s="1616"/>
      <c r="K273" s="1616"/>
      <c r="L273" s="1616"/>
    </row>
    <row r="274" spans="2:12" ht="11.25" customHeight="1">
      <c r="B274" s="1632"/>
      <c r="C274" s="1609"/>
      <c r="D274" s="1609"/>
      <c r="E274" s="1623" t="s">
        <v>208</v>
      </c>
      <c r="F274" s="1608" t="s">
        <v>209</v>
      </c>
      <c r="G274" s="1608" t="s">
        <v>210</v>
      </c>
      <c r="H274" s="1614"/>
      <c r="I274" s="1623" t="s">
        <v>211</v>
      </c>
      <c r="J274" s="1623" t="s">
        <v>20</v>
      </c>
      <c r="K274" s="1608" t="s">
        <v>212</v>
      </c>
      <c r="L274" s="1615" t="s">
        <v>213</v>
      </c>
    </row>
    <row r="275" spans="2:12" ht="11.25" customHeight="1">
      <c r="B275" s="1632"/>
      <c r="C275" s="1609"/>
      <c r="D275" s="1609"/>
      <c r="E275" s="1630"/>
      <c r="F275" s="1609"/>
      <c r="G275" s="1609"/>
      <c r="H275" s="1614"/>
      <c r="I275" s="1624"/>
      <c r="J275" s="1624"/>
      <c r="K275" s="1625"/>
      <c r="L275" s="1629"/>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604" t="s">
        <v>240</v>
      </c>
      <c r="D278" s="1604"/>
      <c r="E278" s="1604"/>
      <c r="F278" s="1604"/>
      <c r="G278" s="1604"/>
      <c r="H278" s="1604"/>
      <c r="I278" s="1604"/>
      <c r="J278" s="1604"/>
      <c r="K278" s="1604"/>
      <c r="L278" s="1604"/>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623" t="s">
        <v>203</v>
      </c>
      <c r="C313" s="1608" t="s">
        <v>18</v>
      </c>
      <c r="D313" s="1608" t="s">
        <v>204</v>
      </c>
      <c r="E313" s="1610" t="s">
        <v>205</v>
      </c>
      <c r="F313" s="1611"/>
      <c r="G313" s="1612"/>
      <c r="H313" s="1608" t="s">
        <v>206</v>
      </c>
      <c r="I313" s="1610" t="s">
        <v>207</v>
      </c>
      <c r="J313" s="1611"/>
      <c r="K313" s="1611"/>
      <c r="L313" s="1612"/>
    </row>
    <row r="314" spans="2:12" ht="11.25" customHeight="1">
      <c r="B314" s="1630"/>
      <c r="C314" s="1609"/>
      <c r="D314" s="1609"/>
      <c r="E314" s="1618" t="s">
        <v>244</v>
      </c>
      <c r="F314" s="1621" t="s">
        <v>245</v>
      </c>
      <c r="G314" s="1621" t="s">
        <v>246</v>
      </c>
      <c r="H314" s="1609"/>
      <c r="I314" s="1623" t="s">
        <v>211</v>
      </c>
      <c r="J314" s="1623" t="s">
        <v>20</v>
      </c>
      <c r="K314" s="1608" t="s">
        <v>212</v>
      </c>
      <c r="L314" s="1623" t="s">
        <v>213</v>
      </c>
    </row>
    <row r="315" spans="2:12" ht="11.25" customHeight="1">
      <c r="B315" s="1624"/>
      <c r="C315" s="1625"/>
      <c r="D315" s="1625"/>
      <c r="E315" s="1620"/>
      <c r="F315" s="1622"/>
      <c r="G315" s="1622"/>
      <c r="H315" s="1625"/>
      <c r="I315" s="1624"/>
      <c r="J315" s="1624"/>
      <c r="K315" s="1625"/>
      <c r="L315" s="1624"/>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627" t="s">
        <v>214</v>
      </c>
      <c r="D318" s="1627"/>
      <c r="E318" s="1627"/>
      <c r="F318" s="1627"/>
      <c r="G318" s="1627"/>
      <c r="H318" s="1627"/>
      <c r="I318" s="1627"/>
      <c r="J318" s="1627"/>
      <c r="K318" s="1627"/>
      <c r="L318" s="1628"/>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604" t="s">
        <v>239</v>
      </c>
      <c r="D335" s="1604"/>
      <c r="E335" s="1604"/>
      <c r="F335" s="1604"/>
      <c r="G335" s="1604"/>
      <c r="H335" s="1604"/>
      <c r="I335" s="1604"/>
      <c r="J335" s="1604"/>
      <c r="K335" s="1604"/>
      <c r="L335" s="1605"/>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606" t="s">
        <v>203</v>
      </c>
      <c r="C352" s="1608" t="s">
        <v>18</v>
      </c>
      <c r="D352" s="1608" t="s">
        <v>204</v>
      </c>
      <c r="E352" s="1610" t="s">
        <v>205</v>
      </c>
      <c r="F352" s="1611"/>
      <c r="G352" s="1612"/>
      <c r="H352" s="1613" t="s">
        <v>206</v>
      </c>
      <c r="I352" s="1615" t="s">
        <v>207</v>
      </c>
      <c r="J352" s="1616"/>
      <c r="K352" s="1616"/>
      <c r="L352" s="1617"/>
    </row>
    <row r="353" spans="2:12" ht="11.25" customHeight="1">
      <c r="B353" s="1607"/>
      <c r="C353" s="1609"/>
      <c r="D353" s="1609"/>
      <c r="E353" s="1618" t="s">
        <v>244</v>
      </c>
      <c r="F353" s="1621" t="s">
        <v>245</v>
      </c>
      <c r="G353" s="1621" t="s">
        <v>246</v>
      </c>
      <c r="H353" s="1614"/>
      <c r="I353" s="1623" t="s">
        <v>211</v>
      </c>
      <c r="J353" s="1623" t="s">
        <v>20</v>
      </c>
      <c r="K353" s="1608" t="s">
        <v>212</v>
      </c>
      <c r="L353" s="1623" t="s">
        <v>213</v>
      </c>
    </row>
    <row r="354" spans="2:12" ht="11.25" customHeight="1">
      <c r="B354" s="1607"/>
      <c r="C354" s="1609"/>
      <c r="D354" s="1609"/>
      <c r="E354" s="1619"/>
      <c r="F354" s="1626"/>
      <c r="G354" s="1626"/>
      <c r="H354" s="1614"/>
      <c r="I354" s="1624"/>
      <c r="J354" s="1624"/>
      <c r="K354" s="1625"/>
      <c r="L354" s="1624"/>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604" t="s">
        <v>240</v>
      </c>
      <c r="D357" s="1604"/>
      <c r="E357" s="1604"/>
      <c r="F357" s="1604"/>
      <c r="G357" s="1604"/>
      <c r="H357" s="1604"/>
      <c r="I357" s="1604"/>
      <c r="J357" s="1604"/>
      <c r="K357" s="1604"/>
      <c r="L357" s="1605"/>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565" t="s">
        <v>203</v>
      </c>
      <c r="C393" s="1556" t="s">
        <v>18</v>
      </c>
      <c r="D393" s="1556" t="s">
        <v>204</v>
      </c>
      <c r="E393" s="1558" t="s">
        <v>205</v>
      </c>
      <c r="F393" s="1559"/>
      <c r="G393" s="1560"/>
      <c r="H393" s="1561" t="s">
        <v>206</v>
      </c>
      <c r="I393" s="1558" t="s">
        <v>207</v>
      </c>
      <c r="J393" s="1559"/>
      <c r="K393" s="1559"/>
      <c r="L393" s="1560"/>
    </row>
    <row r="394" spans="2:12" ht="11.25" customHeight="1">
      <c r="B394" s="1566"/>
      <c r="C394" s="1557"/>
      <c r="D394" s="1557"/>
      <c r="E394" s="1600" t="s">
        <v>244</v>
      </c>
      <c r="F394" s="1602" t="s">
        <v>245</v>
      </c>
      <c r="G394" s="1602" t="s">
        <v>246</v>
      </c>
      <c r="H394" s="1562"/>
      <c r="I394" s="1565" t="s">
        <v>211</v>
      </c>
      <c r="J394" s="1565" t="s">
        <v>20</v>
      </c>
      <c r="K394" s="1556" t="s">
        <v>212</v>
      </c>
      <c r="L394" s="1565" t="s">
        <v>213</v>
      </c>
    </row>
    <row r="395" spans="2:12" ht="11.25" customHeight="1">
      <c r="B395" s="1566"/>
      <c r="C395" s="1557"/>
      <c r="D395" s="1557"/>
      <c r="E395" s="1601"/>
      <c r="F395" s="1603"/>
      <c r="G395" s="1603"/>
      <c r="H395" s="1562"/>
      <c r="I395" s="1566"/>
      <c r="J395" s="1566"/>
      <c r="K395" s="1557"/>
      <c r="L395" s="1567"/>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552" t="s">
        <v>214</v>
      </c>
      <c r="D398" s="1552"/>
      <c r="E398" s="1552"/>
      <c r="F398" s="1552"/>
      <c r="G398" s="1552"/>
      <c r="H398" s="1552"/>
      <c r="I398" s="1552"/>
      <c r="J398" s="1552"/>
      <c r="K398" s="1552"/>
      <c r="L398" s="1597"/>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551" t="s">
        <v>239</v>
      </c>
      <c r="D415" s="1551"/>
      <c r="E415" s="1551"/>
      <c r="F415" s="1551"/>
      <c r="G415" s="1551"/>
      <c r="H415" s="1551"/>
      <c r="I415" s="1551"/>
      <c r="J415" s="1551"/>
      <c r="K415" s="1551"/>
      <c r="L415" s="1596"/>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598" t="s">
        <v>203</v>
      </c>
      <c r="C432" s="1556" t="s">
        <v>18</v>
      </c>
      <c r="D432" s="1556" t="s">
        <v>204</v>
      </c>
      <c r="E432" s="1558" t="s">
        <v>205</v>
      </c>
      <c r="F432" s="1559"/>
      <c r="G432" s="1560"/>
      <c r="H432" s="1561" t="s">
        <v>206</v>
      </c>
      <c r="I432" s="1563" t="s">
        <v>207</v>
      </c>
      <c r="J432" s="1564"/>
      <c r="K432" s="1564"/>
      <c r="L432" s="1594"/>
    </row>
    <row r="433" spans="2:12" ht="11.25" customHeight="1">
      <c r="B433" s="1599"/>
      <c r="C433" s="1557"/>
      <c r="D433" s="1557"/>
      <c r="E433" s="1600" t="s">
        <v>244</v>
      </c>
      <c r="F433" s="1602" t="s">
        <v>245</v>
      </c>
      <c r="G433" s="1602" t="s">
        <v>246</v>
      </c>
      <c r="H433" s="1562"/>
      <c r="I433" s="1565" t="s">
        <v>211</v>
      </c>
      <c r="J433" s="1565" t="s">
        <v>20</v>
      </c>
      <c r="K433" s="1556" t="s">
        <v>212</v>
      </c>
      <c r="L433" s="1565" t="s">
        <v>213</v>
      </c>
    </row>
    <row r="434" spans="2:12" ht="11.25" customHeight="1">
      <c r="B434" s="1599"/>
      <c r="C434" s="1557"/>
      <c r="D434" s="1557"/>
      <c r="E434" s="1601"/>
      <c r="F434" s="1603"/>
      <c r="G434" s="1603"/>
      <c r="H434" s="1562"/>
      <c r="I434" s="1567"/>
      <c r="J434" s="1567"/>
      <c r="K434" s="1568"/>
      <c r="L434" s="1567"/>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551" t="s">
        <v>240</v>
      </c>
      <c r="D437" s="1551"/>
      <c r="E437" s="1551"/>
      <c r="F437" s="1551"/>
      <c r="G437" s="1551"/>
      <c r="H437" s="1551"/>
      <c r="I437" s="1551"/>
      <c r="J437" s="1551"/>
      <c r="K437" s="1551"/>
      <c r="L437" s="1596"/>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565" t="s">
        <v>203</v>
      </c>
      <c r="C475" s="1556" t="s">
        <v>18</v>
      </c>
      <c r="D475" s="1556" t="s">
        <v>204</v>
      </c>
      <c r="E475" s="1558" t="s">
        <v>205</v>
      </c>
      <c r="F475" s="1559"/>
      <c r="G475" s="1560"/>
      <c r="H475" s="1561" t="s">
        <v>206</v>
      </c>
      <c r="I475" s="1558" t="s">
        <v>207</v>
      </c>
      <c r="J475" s="1559"/>
      <c r="K475" s="1559"/>
      <c r="L475" s="1560"/>
    </row>
    <row r="476" spans="2:12" ht="11.25" customHeight="1">
      <c r="B476" s="1566"/>
      <c r="C476" s="1557"/>
      <c r="D476" s="1557"/>
      <c r="E476" s="1600" t="s">
        <v>244</v>
      </c>
      <c r="F476" s="1602" t="s">
        <v>245</v>
      </c>
      <c r="G476" s="1602" t="s">
        <v>246</v>
      </c>
      <c r="H476" s="1562"/>
      <c r="I476" s="1565" t="s">
        <v>211</v>
      </c>
      <c r="J476" s="1565" t="s">
        <v>20</v>
      </c>
      <c r="K476" s="1556" t="s">
        <v>212</v>
      </c>
      <c r="L476" s="1565" t="s">
        <v>213</v>
      </c>
    </row>
    <row r="477" spans="2:12" ht="11.25" customHeight="1">
      <c r="B477" s="1566"/>
      <c r="C477" s="1557"/>
      <c r="D477" s="1557"/>
      <c r="E477" s="1601"/>
      <c r="F477" s="1603"/>
      <c r="G477" s="1603"/>
      <c r="H477" s="1562"/>
      <c r="I477" s="1566"/>
      <c r="J477" s="1566"/>
      <c r="K477" s="1557"/>
      <c r="L477" s="1567"/>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552" t="s">
        <v>214</v>
      </c>
      <c r="D480" s="1552"/>
      <c r="E480" s="1552"/>
      <c r="F480" s="1552"/>
      <c r="G480" s="1552"/>
      <c r="H480" s="1552"/>
      <c r="I480" s="1552"/>
      <c r="J480" s="1552"/>
      <c r="K480" s="1552"/>
      <c r="L480" s="1597"/>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551" t="s">
        <v>239</v>
      </c>
      <c r="D497" s="1551"/>
      <c r="E497" s="1551"/>
      <c r="F497" s="1551"/>
      <c r="G497" s="1551"/>
      <c r="H497" s="1551"/>
      <c r="I497" s="1551"/>
      <c r="J497" s="1551"/>
      <c r="K497" s="1551"/>
      <c r="L497" s="1596"/>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598" t="s">
        <v>203</v>
      </c>
      <c r="C514" s="1556" t="s">
        <v>18</v>
      </c>
      <c r="D514" s="1556" t="s">
        <v>204</v>
      </c>
      <c r="E514" s="1558" t="s">
        <v>205</v>
      </c>
      <c r="F514" s="1559"/>
      <c r="G514" s="1560"/>
      <c r="H514" s="1561" t="s">
        <v>206</v>
      </c>
      <c r="I514" s="1563" t="s">
        <v>207</v>
      </c>
      <c r="J514" s="1564"/>
      <c r="K514" s="1564"/>
      <c r="L514" s="1594"/>
    </row>
    <row r="515" spans="2:12" ht="11.25" customHeight="1">
      <c r="B515" s="1599"/>
      <c r="C515" s="1557"/>
      <c r="D515" s="1557"/>
      <c r="E515" s="1600" t="s">
        <v>244</v>
      </c>
      <c r="F515" s="1602" t="s">
        <v>245</v>
      </c>
      <c r="G515" s="1602" t="s">
        <v>246</v>
      </c>
      <c r="H515" s="1562"/>
      <c r="I515" s="1565" t="s">
        <v>211</v>
      </c>
      <c r="J515" s="1565" t="s">
        <v>20</v>
      </c>
      <c r="K515" s="1556" t="s">
        <v>212</v>
      </c>
      <c r="L515" s="1565" t="s">
        <v>213</v>
      </c>
    </row>
    <row r="516" spans="2:12" ht="11.25" customHeight="1">
      <c r="B516" s="1599"/>
      <c r="C516" s="1557"/>
      <c r="D516" s="1557"/>
      <c r="E516" s="1601"/>
      <c r="F516" s="1603"/>
      <c r="G516" s="1603"/>
      <c r="H516" s="1562"/>
      <c r="I516" s="1567"/>
      <c r="J516" s="1567"/>
      <c r="K516" s="1568"/>
      <c r="L516" s="1567"/>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551" t="s">
        <v>240</v>
      </c>
      <c r="D519" s="1551"/>
      <c r="E519" s="1551"/>
      <c r="F519" s="1551"/>
      <c r="G519" s="1551"/>
      <c r="H519" s="1551"/>
      <c r="I519" s="1551"/>
      <c r="J519" s="1551"/>
      <c r="K519" s="1551"/>
      <c r="L519" s="1596"/>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594" t="s">
        <v>203</v>
      </c>
      <c r="C558" s="1556" t="s">
        <v>18</v>
      </c>
      <c r="D558" s="1556" t="s">
        <v>204</v>
      </c>
      <c r="E558" s="1558" t="s">
        <v>205</v>
      </c>
      <c r="F558" s="1559"/>
      <c r="G558" s="1560"/>
      <c r="H558" s="1561" t="s">
        <v>206</v>
      </c>
      <c r="I558" s="1558" t="s">
        <v>207</v>
      </c>
      <c r="J558" s="1559"/>
      <c r="K558" s="1559"/>
      <c r="L558"/>
    </row>
    <row r="559" spans="2:12" ht="12.75" customHeight="1">
      <c r="B559" s="1595"/>
      <c r="C559" s="1557"/>
      <c r="D559" s="1557"/>
      <c r="E559" s="1565" t="s">
        <v>244</v>
      </c>
      <c r="F559" s="1556" t="s">
        <v>245</v>
      </c>
      <c r="G559" s="1556" t="s">
        <v>246</v>
      </c>
      <c r="H559" s="1562"/>
      <c r="I559" s="1565" t="s">
        <v>211</v>
      </c>
      <c r="J559" s="1565" t="s">
        <v>20</v>
      </c>
      <c r="K559" s="1556" t="s">
        <v>283</v>
      </c>
      <c r="L559"/>
    </row>
    <row r="560" spans="2:12" ht="12.75">
      <c r="B560" s="1595"/>
      <c r="C560" s="1557"/>
      <c r="D560" s="1557"/>
      <c r="E560" s="1566"/>
      <c r="F560" s="1557"/>
      <c r="G560" s="1557"/>
      <c r="H560" s="1562"/>
      <c r="I560" s="1566"/>
      <c r="J560" s="1566"/>
      <c r="K560" s="1557"/>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552" t="s">
        <v>214</v>
      </c>
      <c r="D563" s="1552"/>
      <c r="E563" s="1552"/>
      <c r="F563" s="1552"/>
      <c r="G563" s="1552"/>
      <c r="H563" s="1552"/>
      <c r="I563" s="1552"/>
      <c r="J563" s="1552"/>
      <c r="K563" s="1552"/>
      <c r="L563"/>
    </row>
    <row r="564" spans="2:12" ht="12.75">
      <c r="B564" s="503"/>
      <c r="C564" s="503"/>
      <c r="D564" s="503"/>
      <c r="E564" s="503"/>
      <c r="F564" s="503"/>
      <c r="G564" s="503"/>
      <c r="H564" s="503"/>
      <c r="I564" s="503"/>
      <c r="J564" s="503"/>
      <c r="K564" s="503"/>
      <c r="L564"/>
    </row>
    <row r="565" spans="2:12" ht="15">
      <c r="B565" s="611" t="s">
        <v>215</v>
      </c>
      <c r="C565" s="596">
        <v>160405</v>
      </c>
      <c r="D565" s="596">
        <v>4252</v>
      </c>
      <c r="E565" s="596">
        <v>1993</v>
      </c>
      <c r="F565" s="596">
        <v>1899</v>
      </c>
      <c r="G565" s="596">
        <v>360</v>
      </c>
      <c r="H565" s="596">
        <v>156153</v>
      </c>
      <c r="I565" s="596">
        <v>25576</v>
      </c>
      <c r="J565" s="596">
        <v>49577</v>
      </c>
      <c r="K565" s="596">
        <v>81000</v>
      </c>
      <c r="L565"/>
    </row>
    <row r="566" spans="2:12" ht="15">
      <c r="B566" s="611" t="s">
        <v>216</v>
      </c>
      <c r="C566" s="596">
        <v>118397</v>
      </c>
      <c r="D566" s="596">
        <v>3761</v>
      </c>
      <c r="E566" s="596">
        <v>1965</v>
      </c>
      <c r="F566" s="596">
        <v>1503</v>
      </c>
      <c r="G566" s="596">
        <v>293</v>
      </c>
      <c r="H566" s="596">
        <v>114636</v>
      </c>
      <c r="I566" s="596">
        <v>20407</v>
      </c>
      <c r="J566" s="596">
        <v>32761</v>
      </c>
      <c r="K566" s="596">
        <v>61468</v>
      </c>
      <c r="L566"/>
    </row>
    <row r="567" spans="2:12" ht="15">
      <c r="B567" s="611" t="s">
        <v>217</v>
      </c>
      <c r="C567" s="596">
        <v>154468</v>
      </c>
      <c r="D567" s="598">
        <v>4195</v>
      </c>
      <c r="E567" s="598">
        <v>2254</v>
      </c>
      <c r="F567" s="598">
        <v>1618</v>
      </c>
      <c r="G567" s="599">
        <v>323</v>
      </c>
      <c r="H567" s="596">
        <v>150273</v>
      </c>
      <c r="I567" s="598">
        <v>25918</v>
      </c>
      <c r="J567" s="598">
        <v>43821</v>
      </c>
      <c r="K567" s="598">
        <v>80534</v>
      </c>
      <c r="L567"/>
    </row>
    <row r="568" spans="2:12" ht="15">
      <c r="B568" s="611" t="s">
        <v>218</v>
      </c>
      <c r="C568" s="596">
        <v>147058</v>
      </c>
      <c r="D568" s="596">
        <v>4501</v>
      </c>
      <c r="E568" s="597">
        <v>2298</v>
      </c>
      <c r="F568" s="597">
        <v>1927</v>
      </c>
      <c r="G568" s="596">
        <v>276</v>
      </c>
      <c r="H568" s="596">
        <v>142557</v>
      </c>
      <c r="I568" s="596">
        <v>23715</v>
      </c>
      <c r="J568" s="596">
        <v>40827</v>
      </c>
      <c r="K568" s="596">
        <v>78015</v>
      </c>
      <c r="L568"/>
    </row>
    <row r="569" spans="2:12" ht="15">
      <c r="B569" s="611" t="s">
        <v>219</v>
      </c>
      <c r="C569" s="596">
        <v>161636</v>
      </c>
      <c r="D569" s="612">
        <v>4146</v>
      </c>
      <c r="E569" s="480">
        <v>2119</v>
      </c>
      <c r="F569" s="482">
        <v>1793</v>
      </c>
      <c r="G569" s="482">
        <v>234</v>
      </c>
      <c r="H569" s="612">
        <v>157490</v>
      </c>
      <c r="I569" s="480">
        <v>27516</v>
      </c>
      <c r="J569" s="480">
        <v>43584</v>
      </c>
      <c r="K569" s="482">
        <v>86390</v>
      </c>
      <c r="L569"/>
    </row>
    <row r="570" spans="2:12" ht="15">
      <c r="B570" s="611" t="s">
        <v>220</v>
      </c>
      <c r="C570" s="596">
        <v>148239</v>
      </c>
      <c r="D570" s="596">
        <v>3808</v>
      </c>
      <c r="E570" s="597">
        <v>1579</v>
      </c>
      <c r="F570" s="597">
        <v>1924</v>
      </c>
      <c r="G570" s="596">
        <v>305</v>
      </c>
      <c r="H570" s="596">
        <v>144431</v>
      </c>
      <c r="I570" s="596">
        <v>25807</v>
      </c>
      <c r="J570" s="596">
        <v>41213</v>
      </c>
      <c r="K570" s="596">
        <v>77411</v>
      </c>
      <c r="L570"/>
    </row>
    <row r="571" spans="2:12" ht="15">
      <c r="B571" s="611" t="s">
        <v>221</v>
      </c>
      <c r="C571" s="596">
        <v>164233</v>
      </c>
      <c r="D571" s="591">
        <v>4006</v>
      </c>
      <c r="E571" s="598">
        <v>1618</v>
      </c>
      <c r="F571" s="599">
        <v>2184</v>
      </c>
      <c r="G571" s="599">
        <v>204</v>
      </c>
      <c r="H571" s="596">
        <v>160227</v>
      </c>
      <c r="I571" s="598">
        <v>29167</v>
      </c>
      <c r="J571" s="598">
        <v>48974</v>
      </c>
      <c r="K571" s="598">
        <v>82086</v>
      </c>
      <c r="L571"/>
    </row>
    <row r="572" spans="2:12" ht="15">
      <c r="B572" s="611" t="s">
        <v>222</v>
      </c>
      <c r="C572" s="596">
        <v>158429</v>
      </c>
      <c r="D572" s="591">
        <v>4264</v>
      </c>
      <c r="E572" s="598">
        <v>1814</v>
      </c>
      <c r="F572" s="598">
        <v>2211</v>
      </c>
      <c r="G572" s="599">
        <v>239</v>
      </c>
      <c r="H572" s="596">
        <v>154165</v>
      </c>
      <c r="I572" s="598">
        <v>23293</v>
      </c>
      <c r="J572" s="598">
        <v>45921</v>
      </c>
      <c r="K572" s="598">
        <v>84951</v>
      </c>
      <c r="L572"/>
    </row>
    <row r="573" spans="2:12" ht="15">
      <c r="B573" s="611" t="s">
        <v>223</v>
      </c>
      <c r="C573" s="596">
        <v>165011</v>
      </c>
      <c r="D573" s="596">
        <v>4401</v>
      </c>
      <c r="E573" s="597">
        <v>1788</v>
      </c>
      <c r="F573" s="597">
        <v>2285</v>
      </c>
      <c r="G573" s="596">
        <v>328</v>
      </c>
      <c r="H573" s="596">
        <v>160610</v>
      </c>
      <c r="I573" s="596">
        <v>25702</v>
      </c>
      <c r="J573" s="596">
        <v>48609</v>
      </c>
      <c r="K573" s="596">
        <v>86299</v>
      </c>
      <c r="L573"/>
    </row>
    <row r="574" spans="2:12" ht="15">
      <c r="B574" s="611" t="s">
        <v>224</v>
      </c>
      <c r="C574" s="596">
        <v>175970</v>
      </c>
      <c r="D574" s="591">
        <v>4827</v>
      </c>
      <c r="E574" s="598">
        <v>1922</v>
      </c>
      <c r="F574" s="598">
        <v>2405</v>
      </c>
      <c r="G574" s="598">
        <v>500</v>
      </c>
      <c r="H574" s="597">
        <v>171143</v>
      </c>
      <c r="I574" s="598">
        <v>28318</v>
      </c>
      <c r="J574" s="598">
        <v>60364</v>
      </c>
      <c r="K574" s="598">
        <v>82461</v>
      </c>
      <c r="L574"/>
    </row>
    <row r="575" spans="2:12" ht="15">
      <c r="B575" s="613" t="s">
        <v>225</v>
      </c>
      <c r="C575" s="596">
        <v>158698</v>
      </c>
      <c r="D575" s="598">
        <v>4572</v>
      </c>
      <c r="E575" s="598">
        <v>1754</v>
      </c>
      <c r="F575" s="598">
        <v>2398</v>
      </c>
      <c r="G575" s="598">
        <v>420</v>
      </c>
      <c r="H575" s="598">
        <v>154126</v>
      </c>
      <c r="I575" s="598">
        <v>24642</v>
      </c>
      <c r="J575" s="598">
        <v>50394</v>
      </c>
      <c r="K575" s="598">
        <v>79090</v>
      </c>
      <c r="L575"/>
    </row>
    <row r="576" spans="2:12" ht="15">
      <c r="B576" s="613" t="s">
        <v>226</v>
      </c>
      <c r="C576" s="596">
        <v>143199</v>
      </c>
      <c r="D576" s="598">
        <v>4050</v>
      </c>
      <c r="E576" s="598">
        <v>1792</v>
      </c>
      <c r="F576" s="598">
        <v>1951</v>
      </c>
      <c r="G576" s="598">
        <v>307</v>
      </c>
      <c r="H576" s="598">
        <v>139149</v>
      </c>
      <c r="I576" s="598">
        <v>22028</v>
      </c>
      <c r="J576" s="598">
        <v>43577</v>
      </c>
      <c r="K576" s="598">
        <v>73544</v>
      </c>
      <c r="L576"/>
    </row>
    <row r="577" spans="2:12" ht="15">
      <c r="B577" s="614"/>
      <c r="C577" s="597"/>
      <c r="D577" s="597"/>
      <c r="E577" s="597"/>
      <c r="F577" s="597"/>
      <c r="G577" s="597"/>
      <c r="H577" s="597"/>
      <c r="I577" s="597"/>
      <c r="J577" s="597"/>
      <c r="K577" s="597"/>
      <c r="L577"/>
    </row>
    <row r="578" spans="2:12" ht="12.75">
      <c r="B578" s="615">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551" t="s">
        <v>239</v>
      </c>
      <c r="D580" s="1551"/>
      <c r="E580" s="1551"/>
      <c r="F580" s="1551"/>
      <c r="G580" s="1551"/>
      <c r="H580" s="1551"/>
      <c r="I580" s="1551"/>
      <c r="J580" s="1551"/>
      <c r="K580" s="1551"/>
      <c r="L580"/>
    </row>
    <row r="581" spans="2:12" ht="12.75">
      <c r="B581" s="503"/>
      <c r="C581" s="509"/>
      <c r="D581" s="509"/>
      <c r="E581" s="509"/>
      <c r="F581" s="509"/>
      <c r="G581" s="509"/>
      <c r="H581" s="509"/>
      <c r="I581" s="509"/>
      <c r="J581" s="509"/>
      <c r="K581" s="509"/>
      <c r="L581"/>
    </row>
    <row r="582" spans="2:12" ht="12.75">
      <c r="B582" s="616"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16"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16"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16"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16"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16"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16"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16"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16"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16"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16"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16"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15">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592" t="s">
        <v>203</v>
      </c>
      <c r="C597" s="1556" t="s">
        <v>18</v>
      </c>
      <c r="D597" s="1556" t="s">
        <v>204</v>
      </c>
      <c r="E597" s="1558" t="s">
        <v>205</v>
      </c>
      <c r="F597" s="1559"/>
      <c r="G597" s="1560"/>
      <c r="H597" s="1561" t="s">
        <v>206</v>
      </c>
      <c r="I597" s="1563" t="s">
        <v>207</v>
      </c>
      <c r="J597" s="1564"/>
      <c r="K597" s="1564"/>
      <c r="L597"/>
    </row>
    <row r="598" spans="2:12" ht="12.75" customHeight="1">
      <c r="B598" s="1593"/>
      <c r="C598" s="1557"/>
      <c r="D598" s="1557"/>
      <c r="E598" s="1565" t="s">
        <v>244</v>
      </c>
      <c r="F598" s="1556" t="s">
        <v>245</v>
      </c>
      <c r="G598" s="1556" t="s">
        <v>246</v>
      </c>
      <c r="H598" s="1562"/>
      <c r="I598" s="1565" t="s">
        <v>211</v>
      </c>
      <c r="J598" s="1565" t="s">
        <v>20</v>
      </c>
      <c r="K598" s="1556" t="s">
        <v>212</v>
      </c>
      <c r="L598"/>
    </row>
    <row r="599" spans="2:12" ht="12.75" customHeight="1">
      <c r="B599" s="1593"/>
      <c r="C599" s="1557"/>
      <c r="D599" s="1557"/>
      <c r="E599" s="1566"/>
      <c r="F599" s="1557"/>
      <c r="G599" s="1557"/>
      <c r="H599" s="1562"/>
      <c r="I599" s="1567"/>
      <c r="J599" s="1567"/>
      <c r="K599" s="1568"/>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551" t="s">
        <v>240</v>
      </c>
      <c r="D602" s="1551"/>
      <c r="E602" s="1551"/>
      <c r="F602" s="1551"/>
      <c r="G602" s="1551"/>
      <c r="H602" s="1551"/>
      <c r="I602" s="1551"/>
      <c r="J602" s="1551"/>
      <c r="K602" s="1551"/>
      <c r="L602"/>
    </row>
    <row r="603" spans="2:12" ht="12.75">
      <c r="B603" s="3"/>
      <c r="C603" s="514"/>
      <c r="D603" s="514"/>
      <c r="E603" s="514"/>
      <c r="F603" s="514"/>
      <c r="G603" s="514"/>
      <c r="H603" s="514"/>
      <c r="I603" s="514"/>
      <c r="J603" s="514"/>
      <c r="K603" s="514"/>
      <c r="L603"/>
    </row>
    <row r="604" spans="2:12" ht="12.75">
      <c r="B604" s="616"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16"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16"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16"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16"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16"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16"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16"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16"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16"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16"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16"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16"/>
      <c r="C616" s="516"/>
      <c r="D616" s="517"/>
      <c r="E616" s="518"/>
      <c r="F616" s="518"/>
      <c r="G616" s="518"/>
      <c r="H616" s="517"/>
      <c r="I616" s="518"/>
      <c r="J616" s="518"/>
      <c r="K616" s="518"/>
      <c r="L616"/>
    </row>
    <row r="617" spans="2:12" ht="12.75">
      <c r="B617" s="615">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36"/>
      <c r="G619" s="636"/>
      <c r="H619" s="636"/>
      <c r="I619" s="636"/>
      <c r="J619"/>
      <c r="K619"/>
      <c r="L619"/>
    </row>
    <row r="620" spans="2:12" ht="20.25" thickBot="1">
      <c r="B620"/>
      <c r="C620"/>
      <c r="D620"/>
      <c r="E620" s="637"/>
      <c r="F620" s="638" t="s">
        <v>241</v>
      </c>
      <c r="G620" s="638"/>
      <c r="H620" s="638"/>
      <c r="I620" s="638"/>
      <c r="J620" s="639"/>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580" t="s">
        <v>368</v>
      </c>
      <c r="C636" s="1580"/>
      <c r="D636" s="1580"/>
      <c r="E636" s="1580"/>
      <c r="F636" s="1580"/>
      <c r="G636" s="1580"/>
      <c r="H636" s="1580"/>
      <c r="I636" s="1580"/>
      <c r="J636" s="1580"/>
      <c r="K636" s="1580"/>
    </row>
    <row r="637" spans="2:12" ht="18.75" thickBot="1">
      <c r="B637" s="557"/>
      <c r="C637" s="557"/>
      <c r="D637" s="557"/>
      <c r="E637" s="557"/>
      <c r="F637" s="558" t="s">
        <v>202</v>
      </c>
      <c r="G637" s="557"/>
      <c r="H637" s="557"/>
      <c r="I637" s="557"/>
      <c r="J637" s="557"/>
      <c r="K637" s="557"/>
    </row>
    <row r="638" spans="2:12" ht="12.75" customHeight="1">
      <c r="B638" s="1581" t="s">
        <v>203</v>
      </c>
      <c r="C638" s="1582" t="s">
        <v>18</v>
      </c>
      <c r="D638" s="1582" t="s">
        <v>204</v>
      </c>
      <c r="E638" s="1587" t="s">
        <v>205</v>
      </c>
      <c r="F638" s="1588"/>
      <c r="G638" s="1589"/>
      <c r="H638" s="1590" t="s">
        <v>206</v>
      </c>
      <c r="I638" s="1587" t="s">
        <v>207</v>
      </c>
      <c r="J638" s="1588"/>
      <c r="K638" s="1591"/>
    </row>
    <row r="639" spans="2:12" ht="11.25" customHeight="1">
      <c r="B639" s="1573"/>
      <c r="C639" s="1557"/>
      <c r="D639" s="1557"/>
      <c r="E639" s="1565" t="s">
        <v>244</v>
      </c>
      <c r="F639" s="1556" t="s">
        <v>245</v>
      </c>
      <c r="G639" s="1556" t="s">
        <v>246</v>
      </c>
      <c r="H639" s="1562"/>
      <c r="I639" s="1565" t="s">
        <v>211</v>
      </c>
      <c r="J639" s="1565" t="s">
        <v>20</v>
      </c>
      <c r="K639" s="1575" t="s">
        <v>283</v>
      </c>
    </row>
    <row r="640" spans="2:12" ht="11.25" customHeight="1">
      <c r="B640" s="1573"/>
      <c r="C640" s="1557"/>
      <c r="D640" s="1557"/>
      <c r="E640" s="1566"/>
      <c r="F640" s="1557"/>
      <c r="G640" s="1557"/>
      <c r="H640" s="1562"/>
      <c r="I640" s="1566"/>
      <c r="J640" s="1566"/>
      <c r="K640" s="1576"/>
    </row>
    <row r="641" spans="2:11" ht="12.75">
      <c r="B641" s="659">
        <v>0</v>
      </c>
      <c r="C641" s="500">
        <v>1</v>
      </c>
      <c r="D641" s="500">
        <v>2</v>
      </c>
      <c r="E641" s="501">
        <v>3</v>
      </c>
      <c r="F641" s="501">
        <v>4</v>
      </c>
      <c r="G641" s="500">
        <v>5</v>
      </c>
      <c r="H641" s="500">
        <v>6</v>
      </c>
      <c r="I641" s="500">
        <v>7</v>
      </c>
      <c r="J641" s="500">
        <v>8</v>
      </c>
      <c r="K641" s="660">
        <v>9</v>
      </c>
    </row>
    <row r="642" spans="2:11" ht="12.75">
      <c r="B642" s="661"/>
      <c r="C642" s="503"/>
      <c r="D642" s="503"/>
      <c r="E642" s="503"/>
      <c r="F642" s="503"/>
      <c r="G642" s="503"/>
      <c r="H642" s="503"/>
      <c r="I642" s="503"/>
      <c r="J642" s="503"/>
      <c r="K642" s="662"/>
    </row>
    <row r="643" spans="2:11" ht="14.25">
      <c r="B643" s="663"/>
      <c r="C643" s="1552" t="s">
        <v>214</v>
      </c>
      <c r="D643" s="1552"/>
      <c r="E643" s="1552"/>
      <c r="F643" s="1552"/>
      <c r="G643" s="1552"/>
      <c r="H643" s="1552"/>
      <c r="I643" s="1552"/>
      <c r="J643" s="1552"/>
      <c r="K643" s="1553"/>
    </row>
    <row r="644" spans="2:11" ht="12.75">
      <c r="B644" s="661"/>
      <c r="C644" s="503"/>
      <c r="D644" s="503"/>
      <c r="E644" s="503"/>
      <c r="F644" s="503"/>
      <c r="G644" s="503"/>
      <c r="H644" s="503"/>
      <c r="I644" s="503"/>
      <c r="J644" s="503"/>
      <c r="K644" s="662"/>
    </row>
    <row r="645" spans="2:11" ht="12.75">
      <c r="B645" s="690" t="s">
        <v>215</v>
      </c>
      <c r="C645" s="676">
        <f>SUM(D645+H645)</f>
        <v>163247</v>
      </c>
      <c r="D645" s="676">
        <v>4183</v>
      </c>
      <c r="E645" s="676">
        <v>1936</v>
      </c>
      <c r="F645" s="676">
        <v>1878</v>
      </c>
      <c r="G645" s="676">
        <v>369</v>
      </c>
      <c r="H645" s="676">
        <v>159064</v>
      </c>
      <c r="I645" s="676">
        <v>25823</v>
      </c>
      <c r="J645" s="676">
        <v>47119</v>
      </c>
      <c r="K645" s="691">
        <v>86122</v>
      </c>
    </row>
    <row r="646" spans="2:11" ht="12.75">
      <c r="B646" s="690" t="s">
        <v>216</v>
      </c>
      <c r="C646" s="676">
        <f t="shared" ref="C646:C656" si="48">SUM(D646+H646)</f>
        <v>154797</v>
      </c>
      <c r="D646" s="676">
        <v>3855</v>
      </c>
      <c r="E646" s="676">
        <v>1652</v>
      </c>
      <c r="F646" s="676">
        <v>1884</v>
      </c>
      <c r="G646" s="676">
        <v>319</v>
      </c>
      <c r="H646" s="676">
        <v>150942</v>
      </c>
      <c r="I646" s="676">
        <v>24820</v>
      </c>
      <c r="J646" s="676">
        <v>41251</v>
      </c>
      <c r="K646" s="691">
        <v>84871</v>
      </c>
    </row>
    <row r="647" spans="2:11" ht="12.75">
      <c r="B647" s="690" t="s">
        <v>217</v>
      </c>
      <c r="C647" s="676">
        <f t="shared" si="48"/>
        <v>151453</v>
      </c>
      <c r="D647" s="678">
        <v>3672</v>
      </c>
      <c r="E647" s="678">
        <v>1511</v>
      </c>
      <c r="F647" s="678">
        <v>1781</v>
      </c>
      <c r="G647" s="679">
        <v>380</v>
      </c>
      <c r="H647" s="676">
        <v>147781</v>
      </c>
      <c r="I647" s="678">
        <v>22185</v>
      </c>
      <c r="J647" s="678">
        <v>39306</v>
      </c>
      <c r="K647" s="692">
        <v>86290</v>
      </c>
    </row>
    <row r="648" spans="2:11" ht="12.75">
      <c r="B648" s="690" t="s">
        <v>218</v>
      </c>
      <c r="C648" s="676">
        <f>SUM(D648+H648)</f>
        <v>123387</v>
      </c>
      <c r="D648" s="676">
        <v>2579</v>
      </c>
      <c r="E648" s="677">
        <v>1048</v>
      </c>
      <c r="F648" s="677">
        <v>1175</v>
      </c>
      <c r="G648" s="676">
        <v>356</v>
      </c>
      <c r="H648" s="676">
        <v>120808</v>
      </c>
      <c r="I648" s="676">
        <v>18805</v>
      </c>
      <c r="J648" s="676">
        <v>35098</v>
      </c>
      <c r="K648" s="691">
        <v>66905</v>
      </c>
    </row>
    <row r="649" spans="2:11" ht="12.75">
      <c r="B649" s="690" t="s">
        <v>219</v>
      </c>
      <c r="C649" s="676">
        <f>SUM(D649+H649)</f>
        <v>141955</v>
      </c>
      <c r="D649" s="529">
        <v>3254</v>
      </c>
      <c r="E649" s="681">
        <v>1374</v>
      </c>
      <c r="F649" s="671">
        <v>1580</v>
      </c>
      <c r="G649" s="671">
        <v>300</v>
      </c>
      <c r="H649" s="529">
        <v>138701</v>
      </c>
      <c r="I649" s="681">
        <v>23058</v>
      </c>
      <c r="J649" s="681">
        <v>36148</v>
      </c>
      <c r="K649" s="693">
        <v>79495</v>
      </c>
    </row>
    <row r="650" spans="2:11" ht="12.75">
      <c r="B650" s="690" t="s">
        <v>220</v>
      </c>
      <c r="C650" s="676">
        <f t="shared" si="48"/>
        <v>166759</v>
      </c>
      <c r="D650" s="676">
        <v>3740</v>
      </c>
      <c r="E650" s="677">
        <v>1503</v>
      </c>
      <c r="F650" s="677">
        <v>2000</v>
      </c>
      <c r="G650" s="676">
        <v>237</v>
      </c>
      <c r="H650" s="676">
        <v>163019</v>
      </c>
      <c r="I650" s="676">
        <v>27394</v>
      </c>
      <c r="J650" s="676">
        <v>41041</v>
      </c>
      <c r="K650" s="691">
        <v>94584</v>
      </c>
    </row>
    <row r="651" spans="2:11" ht="12.75">
      <c r="B651" s="690" t="s">
        <v>221</v>
      </c>
      <c r="C651" s="676">
        <f>SUM(D651+H651)</f>
        <v>176233</v>
      </c>
      <c r="D651" s="530">
        <v>4202</v>
      </c>
      <c r="E651" s="678">
        <v>1869</v>
      </c>
      <c r="F651" s="679">
        <v>2029</v>
      </c>
      <c r="G651" s="679">
        <v>304</v>
      </c>
      <c r="H651" s="676">
        <v>172031</v>
      </c>
      <c r="I651" s="678">
        <v>31264</v>
      </c>
      <c r="J651" s="678">
        <v>50784</v>
      </c>
      <c r="K651" s="692">
        <v>89983</v>
      </c>
    </row>
    <row r="652" spans="2:11" ht="12.75">
      <c r="B652" s="690" t="s">
        <v>222</v>
      </c>
      <c r="C652" s="676">
        <f t="shared" si="48"/>
        <v>151920</v>
      </c>
      <c r="D652" s="530">
        <v>4257</v>
      </c>
      <c r="E652" s="678">
        <v>1568</v>
      </c>
      <c r="F652" s="678">
        <v>2117</v>
      </c>
      <c r="G652" s="679">
        <v>572</v>
      </c>
      <c r="H652" s="676">
        <v>147663</v>
      </c>
      <c r="I652" s="678">
        <v>24922</v>
      </c>
      <c r="J652" s="678">
        <v>43850</v>
      </c>
      <c r="K652" s="692">
        <v>78891</v>
      </c>
    </row>
    <row r="653" spans="2:11" ht="12.75">
      <c r="B653" s="690" t="s">
        <v>223</v>
      </c>
      <c r="C653" s="676">
        <f t="shared" si="48"/>
        <v>168873</v>
      </c>
      <c r="D653" s="676">
        <v>4787</v>
      </c>
      <c r="E653" s="677">
        <v>2244</v>
      </c>
      <c r="F653" s="677">
        <v>2284</v>
      </c>
      <c r="G653" s="676">
        <v>259</v>
      </c>
      <c r="H653" s="676">
        <v>164086</v>
      </c>
      <c r="I653" s="676">
        <v>25977</v>
      </c>
      <c r="J653" s="676">
        <v>49066</v>
      </c>
      <c r="K653" s="691">
        <v>89043</v>
      </c>
    </row>
    <row r="654" spans="2:11" ht="12.75">
      <c r="B654" s="694" t="s">
        <v>224</v>
      </c>
      <c r="C654" s="676">
        <f>SUM(D654+H654)</f>
        <v>167227</v>
      </c>
      <c r="D654" s="530">
        <v>4810</v>
      </c>
      <c r="E654" s="678">
        <v>2454</v>
      </c>
      <c r="F654" s="678">
        <v>1999</v>
      </c>
      <c r="G654" s="678">
        <v>357</v>
      </c>
      <c r="H654" s="677">
        <v>162417</v>
      </c>
      <c r="I654" s="678">
        <v>27314</v>
      </c>
      <c r="J654" s="678">
        <v>55182</v>
      </c>
      <c r="K654" s="692">
        <v>79921</v>
      </c>
    </row>
    <row r="655" spans="2:11" ht="12.75">
      <c r="B655" s="695" t="s">
        <v>225</v>
      </c>
      <c r="C655" s="676">
        <f>SUM(D655+H655)</f>
        <v>137617</v>
      </c>
      <c r="D655" s="678">
        <v>3779</v>
      </c>
      <c r="E655" s="678">
        <v>1461</v>
      </c>
      <c r="F655" s="678">
        <v>1884</v>
      </c>
      <c r="G655" s="678">
        <v>434</v>
      </c>
      <c r="H655" s="678">
        <v>133838</v>
      </c>
      <c r="I655" s="678">
        <v>22269</v>
      </c>
      <c r="J655" s="678">
        <v>45841</v>
      </c>
      <c r="K655" s="692">
        <v>65728</v>
      </c>
    </row>
    <row r="656" spans="2:11" ht="12.75">
      <c r="B656" s="695" t="s">
        <v>226</v>
      </c>
      <c r="C656" s="676">
        <f t="shared" si="48"/>
        <v>149450</v>
      </c>
      <c r="D656" s="678">
        <v>4271</v>
      </c>
      <c r="E656" s="678">
        <v>1935</v>
      </c>
      <c r="F656" s="678">
        <v>1913</v>
      </c>
      <c r="G656" s="678">
        <v>423</v>
      </c>
      <c r="H656" s="678">
        <v>145179</v>
      </c>
      <c r="I656" s="678">
        <v>23304</v>
      </c>
      <c r="J656" s="678">
        <v>47671</v>
      </c>
      <c r="K656" s="692">
        <v>74204</v>
      </c>
    </row>
    <row r="657" spans="2:11" ht="15">
      <c r="B657" s="696"/>
      <c r="C657" s="677"/>
      <c r="D657" s="677"/>
      <c r="E657" s="677"/>
      <c r="F657" s="677"/>
      <c r="G657" s="677"/>
      <c r="H657" s="677"/>
      <c r="I657" s="677"/>
      <c r="J657" s="677"/>
      <c r="K657" s="697"/>
    </row>
    <row r="658" spans="2:11" ht="12.75">
      <c r="B658" s="698">
        <v>2020</v>
      </c>
      <c r="C658" s="670">
        <f t="shared" ref="C658:K658" si="49">SUM(C645:C656)</f>
        <v>1852918</v>
      </c>
      <c r="D658" s="670">
        <f>SUM(D645:D656)</f>
        <v>47389</v>
      </c>
      <c r="E658" s="670">
        <f t="shared" si="49"/>
        <v>20555</v>
      </c>
      <c r="F658" s="670">
        <f t="shared" si="49"/>
        <v>22524</v>
      </c>
      <c r="G658" s="670">
        <f>SUM(G645:G656)</f>
        <v>4310</v>
      </c>
      <c r="H658" s="670">
        <f t="shared" si="49"/>
        <v>1805529</v>
      </c>
      <c r="I658" s="670">
        <f t="shared" si="49"/>
        <v>297135</v>
      </c>
      <c r="J658" s="670">
        <f t="shared" si="49"/>
        <v>532357</v>
      </c>
      <c r="K658" s="699">
        <f t="shared" si="49"/>
        <v>976037</v>
      </c>
    </row>
    <row r="659" spans="2:11" ht="12.75">
      <c r="B659" s="663"/>
      <c r="C659" s="664"/>
      <c r="D659" s="664"/>
      <c r="E659" s="664"/>
      <c r="F659" s="664"/>
      <c r="G659" s="664"/>
      <c r="H659" s="664"/>
      <c r="I659" s="664"/>
      <c r="J659" s="664"/>
      <c r="K659" s="700"/>
    </row>
    <row r="660" spans="2:11" ht="12.75">
      <c r="B660" s="663"/>
      <c r="C660" s="1551" t="s">
        <v>239</v>
      </c>
      <c r="D660" s="1551"/>
      <c r="E660" s="1551"/>
      <c r="F660" s="1551"/>
      <c r="G660" s="1551"/>
      <c r="H660" s="1551"/>
      <c r="I660" s="1551"/>
      <c r="J660" s="1551"/>
      <c r="K660" s="1577"/>
    </row>
    <row r="661" spans="2:11" ht="12.75">
      <c r="B661" s="661"/>
      <c r="C661" s="664"/>
      <c r="D661" s="664"/>
      <c r="E661" s="664"/>
      <c r="F661" s="664"/>
      <c r="G661" s="664"/>
      <c r="H661" s="664"/>
      <c r="I661" s="664"/>
      <c r="J661" s="664"/>
      <c r="K661" s="700"/>
    </row>
    <row r="662" spans="2:11" ht="12.75">
      <c r="B662" s="701" t="s">
        <v>215</v>
      </c>
      <c r="C662" s="676">
        <f t="shared" ref="C662:C673" si="50">SUM(D662+H662)</f>
        <v>49960551</v>
      </c>
      <c r="D662" s="676">
        <v>235967</v>
      </c>
      <c r="E662" s="676">
        <v>69271</v>
      </c>
      <c r="F662" s="676">
        <v>111895</v>
      </c>
      <c r="G662" s="676">
        <v>54801</v>
      </c>
      <c r="H662" s="676">
        <v>49724584</v>
      </c>
      <c r="I662" s="676">
        <v>7150936</v>
      </c>
      <c r="J662" s="676">
        <v>13108259</v>
      </c>
      <c r="K662" s="691">
        <v>29465389</v>
      </c>
    </row>
    <row r="663" spans="2:11" ht="12.75">
      <c r="B663" s="701" t="s">
        <v>216</v>
      </c>
      <c r="C663" s="676">
        <f t="shared" si="50"/>
        <v>47617324</v>
      </c>
      <c r="D663" s="676">
        <v>208840</v>
      </c>
      <c r="E663" s="676">
        <v>57340</v>
      </c>
      <c r="F663" s="676">
        <v>107364</v>
      </c>
      <c r="G663" s="676">
        <v>44136</v>
      </c>
      <c r="H663" s="676">
        <v>47408484</v>
      </c>
      <c r="I663" s="676">
        <v>6893452</v>
      </c>
      <c r="J663" s="676">
        <v>11453223</v>
      </c>
      <c r="K663" s="691">
        <v>29061809</v>
      </c>
    </row>
    <row r="664" spans="2:11" ht="12.75">
      <c r="B664" s="701" t="s">
        <v>217</v>
      </c>
      <c r="C664" s="676">
        <f t="shared" si="50"/>
        <v>45810921</v>
      </c>
      <c r="D664" s="678">
        <v>212047</v>
      </c>
      <c r="E664" s="678">
        <v>52722</v>
      </c>
      <c r="F664" s="678">
        <v>104528</v>
      </c>
      <c r="G664" s="679">
        <v>54797</v>
      </c>
      <c r="H664" s="676">
        <v>45598874</v>
      </c>
      <c r="I664" s="678">
        <v>6206047</v>
      </c>
      <c r="J664" s="678">
        <v>10978459</v>
      </c>
      <c r="K664" s="692">
        <v>28414368</v>
      </c>
    </row>
    <row r="665" spans="2:11" ht="12.75">
      <c r="B665" s="701" t="s">
        <v>218</v>
      </c>
      <c r="C665" s="676">
        <f t="shared" si="50"/>
        <v>37947488</v>
      </c>
      <c r="D665" s="676">
        <v>152361</v>
      </c>
      <c r="E665" s="677">
        <v>38008</v>
      </c>
      <c r="F665" s="677">
        <v>67675</v>
      </c>
      <c r="G665" s="676">
        <v>46678</v>
      </c>
      <c r="H665" s="676">
        <v>37795127</v>
      </c>
      <c r="I665" s="676">
        <v>5250323</v>
      </c>
      <c r="J665" s="676">
        <v>9742524</v>
      </c>
      <c r="K665" s="691">
        <v>22802280</v>
      </c>
    </row>
    <row r="666" spans="2:11" ht="12.75">
      <c r="B666" s="701" t="s">
        <v>219</v>
      </c>
      <c r="C666" s="676">
        <f t="shared" si="50"/>
        <v>43850100</v>
      </c>
      <c r="D666" s="681">
        <v>182406</v>
      </c>
      <c r="E666" s="681">
        <v>49999</v>
      </c>
      <c r="F666" s="681">
        <v>89839</v>
      </c>
      <c r="G666" s="681">
        <v>42568</v>
      </c>
      <c r="H666" s="681">
        <v>43667694</v>
      </c>
      <c r="I666" s="681">
        <v>6427358</v>
      </c>
      <c r="J666" s="681">
        <v>9965046</v>
      </c>
      <c r="K666" s="693">
        <v>27275290</v>
      </c>
    </row>
    <row r="667" spans="2:11" ht="12.75">
      <c r="B667" s="701" t="s">
        <v>220</v>
      </c>
      <c r="C667" s="676">
        <f t="shared" si="50"/>
        <v>52025091</v>
      </c>
      <c r="D667" s="676">
        <v>205453</v>
      </c>
      <c r="E667" s="677">
        <v>52679</v>
      </c>
      <c r="F667" s="677">
        <v>121156</v>
      </c>
      <c r="G667" s="676">
        <v>31618</v>
      </c>
      <c r="H667" s="676">
        <v>51819638</v>
      </c>
      <c r="I667" s="676">
        <v>7514997</v>
      </c>
      <c r="J667" s="676">
        <v>11510571</v>
      </c>
      <c r="K667" s="691">
        <v>32794070</v>
      </c>
    </row>
    <row r="668" spans="2:11" ht="12.75">
      <c r="B668" s="701" t="s">
        <v>221</v>
      </c>
      <c r="C668" s="676">
        <f t="shared" si="50"/>
        <v>54051147</v>
      </c>
      <c r="D668" s="678">
        <v>228220</v>
      </c>
      <c r="E668" s="678">
        <v>67664</v>
      </c>
      <c r="F668" s="678">
        <v>124553</v>
      </c>
      <c r="G668" s="679">
        <v>36003</v>
      </c>
      <c r="H668" s="676">
        <v>53822927</v>
      </c>
      <c r="I668" s="678">
        <v>8725344</v>
      </c>
      <c r="J668" s="678">
        <v>14051630</v>
      </c>
      <c r="K668" s="692">
        <v>31045953</v>
      </c>
    </row>
    <row r="669" spans="2:11" ht="12.75">
      <c r="B669" s="701" t="s">
        <v>222</v>
      </c>
      <c r="C669" s="676">
        <f t="shared" si="50"/>
        <v>45879866</v>
      </c>
      <c r="D669" s="678">
        <v>235692</v>
      </c>
      <c r="E669" s="678">
        <v>57242</v>
      </c>
      <c r="F669" s="678">
        <v>115636</v>
      </c>
      <c r="G669" s="679">
        <v>62814</v>
      </c>
      <c r="H669" s="676">
        <v>45644174</v>
      </c>
      <c r="I669" s="678">
        <v>6814064</v>
      </c>
      <c r="J669" s="678">
        <v>12095543</v>
      </c>
      <c r="K669" s="692">
        <v>26734567</v>
      </c>
    </row>
    <row r="670" spans="2:11" ht="12.75">
      <c r="B670" s="701" t="s">
        <v>223</v>
      </c>
      <c r="C670" s="676">
        <f t="shared" si="50"/>
        <v>50006709</v>
      </c>
      <c r="D670" s="678">
        <v>255535</v>
      </c>
      <c r="E670" s="678">
        <v>81414</v>
      </c>
      <c r="F670" s="678">
        <v>142799</v>
      </c>
      <c r="G670" s="679">
        <v>31322</v>
      </c>
      <c r="H670" s="676">
        <v>49751174</v>
      </c>
      <c r="I670" s="678">
        <v>7098072</v>
      </c>
      <c r="J670" s="678">
        <v>13203179</v>
      </c>
      <c r="K670" s="692">
        <v>29449923</v>
      </c>
    </row>
    <row r="671" spans="2:11" ht="12.75">
      <c r="B671" s="701" t="s">
        <v>224</v>
      </c>
      <c r="C671" s="676">
        <f>SUM(D671+H671)</f>
        <v>49388258</v>
      </c>
      <c r="D671" s="678">
        <v>269010</v>
      </c>
      <c r="E671" s="678">
        <v>93543</v>
      </c>
      <c r="F671" s="678">
        <v>130959</v>
      </c>
      <c r="G671" s="678">
        <v>44508</v>
      </c>
      <c r="H671" s="677">
        <v>49119248</v>
      </c>
      <c r="I671" s="678">
        <v>7503226</v>
      </c>
      <c r="J671" s="678">
        <v>14927985</v>
      </c>
      <c r="K671" s="692">
        <v>26688037</v>
      </c>
    </row>
    <row r="672" spans="2:11" ht="12.75">
      <c r="B672" s="701" t="s">
        <v>225</v>
      </c>
      <c r="C672" s="676">
        <f>SUM(D672+H672)</f>
        <v>38901473</v>
      </c>
      <c r="D672" s="678">
        <v>222167</v>
      </c>
      <c r="E672" s="678">
        <v>52668</v>
      </c>
      <c r="F672" s="678">
        <v>117595</v>
      </c>
      <c r="G672" s="678">
        <v>51904</v>
      </c>
      <c r="H672" s="677">
        <v>38679306</v>
      </c>
      <c r="I672" s="678">
        <v>6116907</v>
      </c>
      <c r="J672" s="678">
        <v>12771724</v>
      </c>
      <c r="K672" s="692">
        <v>19790675</v>
      </c>
    </row>
    <row r="673" spans="2:14" ht="12.75">
      <c r="B673" s="701" t="s">
        <v>226</v>
      </c>
      <c r="C673" s="676">
        <f t="shared" si="50"/>
        <v>44379143</v>
      </c>
      <c r="D673" s="678">
        <v>235538</v>
      </c>
      <c r="E673" s="678">
        <v>68088</v>
      </c>
      <c r="F673" s="678">
        <v>114816</v>
      </c>
      <c r="G673" s="678">
        <v>52634</v>
      </c>
      <c r="H673" s="678">
        <v>44143605</v>
      </c>
      <c r="I673" s="678">
        <v>6396462</v>
      </c>
      <c r="J673" s="678">
        <v>13181865</v>
      </c>
      <c r="K673" s="692">
        <v>24565278</v>
      </c>
    </row>
    <row r="674" spans="2:14" ht="12.75">
      <c r="B674" s="663"/>
      <c r="C674" s="677"/>
      <c r="D674" s="677"/>
      <c r="E674" s="677"/>
      <c r="F674" s="677"/>
      <c r="G674" s="677"/>
      <c r="H674" s="677"/>
      <c r="I674" s="677"/>
      <c r="J674" s="677"/>
      <c r="K674" s="697"/>
    </row>
    <row r="675" spans="2:14" ht="12.75">
      <c r="B675" s="698">
        <v>2020</v>
      </c>
      <c r="C675" s="670">
        <f t="shared" ref="C675:K675" si="51">SUM(C662:C673)</f>
        <v>559818071</v>
      </c>
      <c r="D675" s="670">
        <f t="shared" si="51"/>
        <v>2643236</v>
      </c>
      <c r="E675" s="670">
        <f t="shared" si="51"/>
        <v>740638</v>
      </c>
      <c r="F675" s="670">
        <f t="shared" si="51"/>
        <v>1348815</v>
      </c>
      <c r="G675" s="670">
        <f t="shared" si="51"/>
        <v>553783</v>
      </c>
      <c r="H675" s="670">
        <f t="shared" si="51"/>
        <v>557174835</v>
      </c>
      <c r="I675" s="670">
        <f t="shared" si="51"/>
        <v>82097188</v>
      </c>
      <c r="J675" s="670">
        <f t="shared" si="51"/>
        <v>146990008</v>
      </c>
      <c r="K675" s="699">
        <f t="shared" si="51"/>
        <v>328087639</v>
      </c>
      <c r="N675" s="299" t="s">
        <v>414</v>
      </c>
    </row>
    <row r="676" spans="2:14" ht="12.75">
      <c r="B676" s="702"/>
      <c r="C676" s="665"/>
      <c r="D676" s="665"/>
      <c r="E676" s="665"/>
      <c r="F676" s="665"/>
      <c r="G676" s="665"/>
      <c r="H676" s="665"/>
      <c r="I676" s="665"/>
      <c r="J676" s="665"/>
      <c r="K676" s="703"/>
    </row>
    <row r="677" spans="2:14" ht="12.75" customHeight="1">
      <c r="B677" s="1554" t="s">
        <v>203</v>
      </c>
      <c r="C677" s="1556" t="s">
        <v>18</v>
      </c>
      <c r="D677" s="1556" t="s">
        <v>204</v>
      </c>
      <c r="E677" s="1558" t="s">
        <v>205</v>
      </c>
      <c r="F677" s="1559"/>
      <c r="G677" s="1560"/>
      <c r="H677" s="1561" t="s">
        <v>206</v>
      </c>
      <c r="I677" s="1563" t="s">
        <v>207</v>
      </c>
      <c r="J677" s="1564"/>
      <c r="K677" s="1578"/>
    </row>
    <row r="678" spans="2:14" ht="11.25" customHeight="1">
      <c r="B678" s="1555"/>
      <c r="C678" s="1557"/>
      <c r="D678" s="1557"/>
      <c r="E678" s="1565" t="s">
        <v>244</v>
      </c>
      <c r="F678" s="1556" t="s">
        <v>245</v>
      </c>
      <c r="G678" s="1556" t="s">
        <v>246</v>
      </c>
      <c r="H678" s="1562"/>
      <c r="I678" s="1565" t="s">
        <v>211</v>
      </c>
      <c r="J678" s="1565" t="s">
        <v>20</v>
      </c>
      <c r="K678" s="1575" t="s">
        <v>212</v>
      </c>
    </row>
    <row r="679" spans="2:14" ht="11.25" customHeight="1">
      <c r="B679" s="1555"/>
      <c r="C679" s="1557"/>
      <c r="D679" s="1557"/>
      <c r="E679" s="1566"/>
      <c r="F679" s="1557"/>
      <c r="G679" s="1557"/>
      <c r="H679" s="1562"/>
      <c r="I679" s="1567"/>
      <c r="J679" s="1567"/>
      <c r="K679" s="1579"/>
    </row>
    <row r="680" spans="2:14" ht="12.75">
      <c r="B680" s="659">
        <v>0</v>
      </c>
      <c r="C680" s="666">
        <v>1</v>
      </c>
      <c r="D680" s="666">
        <v>2</v>
      </c>
      <c r="E680" s="667">
        <v>3</v>
      </c>
      <c r="F680" s="667">
        <v>4</v>
      </c>
      <c r="G680" s="666">
        <v>5</v>
      </c>
      <c r="H680" s="666">
        <v>6</v>
      </c>
      <c r="I680" s="666">
        <v>7</v>
      </c>
      <c r="J680" s="666">
        <v>8</v>
      </c>
      <c r="K680" s="704">
        <v>9</v>
      </c>
    </row>
    <row r="681" spans="2:14" ht="12.75">
      <c r="B681" s="661"/>
      <c r="C681" s="664"/>
      <c r="D681" s="664"/>
      <c r="E681" s="664"/>
      <c r="F681" s="664"/>
      <c r="G681" s="664"/>
      <c r="H681" s="664"/>
      <c r="I681" s="664"/>
      <c r="J681" s="664"/>
      <c r="K681" s="700"/>
    </row>
    <row r="682" spans="2:14" ht="12.75">
      <c r="B682" s="663"/>
      <c r="C682" s="1551" t="s">
        <v>240</v>
      </c>
      <c r="D682" s="1551"/>
      <c r="E682" s="1551"/>
      <c r="F682" s="1551"/>
      <c r="G682" s="1551"/>
      <c r="H682" s="1551"/>
      <c r="I682" s="1551"/>
      <c r="J682" s="1551"/>
      <c r="K682" s="1577"/>
    </row>
    <row r="683" spans="2:14" ht="12.75">
      <c r="B683" s="663"/>
      <c r="C683" s="668"/>
      <c r="D683" s="668"/>
      <c r="E683" s="668"/>
      <c r="F683" s="668"/>
      <c r="G683" s="668"/>
      <c r="H683" s="668"/>
      <c r="I683" s="668"/>
      <c r="J683" s="668"/>
      <c r="K683" s="705"/>
    </row>
    <row r="684" spans="2:14" ht="12.75">
      <c r="B684" s="701" t="s">
        <v>215</v>
      </c>
      <c r="C684" s="676">
        <f>SUM(D684+H684)</f>
        <v>98406751</v>
      </c>
      <c r="D684" s="676">
        <v>415255</v>
      </c>
      <c r="E684" s="676">
        <v>121753</v>
      </c>
      <c r="F684" s="676">
        <v>197678</v>
      </c>
      <c r="G684" s="676">
        <v>95824</v>
      </c>
      <c r="H684" s="676">
        <v>97991496</v>
      </c>
      <c r="I684" s="676">
        <v>14011279</v>
      </c>
      <c r="J684" s="676">
        <v>27307209</v>
      </c>
      <c r="K684" s="691">
        <v>56673008</v>
      </c>
    </row>
    <row r="685" spans="2:14" ht="12.75">
      <c r="B685" s="701" t="s">
        <v>216</v>
      </c>
      <c r="C685" s="676">
        <f t="shared" ref="C685:C695" si="52">SUM(D685+H685)</f>
        <v>94273400</v>
      </c>
      <c r="D685" s="676">
        <v>371528</v>
      </c>
      <c r="E685" s="676">
        <v>101380</v>
      </c>
      <c r="F685" s="676">
        <v>190031</v>
      </c>
      <c r="G685" s="676">
        <v>80117</v>
      </c>
      <c r="H685" s="676">
        <v>93901872</v>
      </c>
      <c r="I685" s="676">
        <v>13706847</v>
      </c>
      <c r="J685" s="676">
        <v>24084327</v>
      </c>
      <c r="K685" s="691">
        <v>56110698</v>
      </c>
    </row>
    <row r="686" spans="2:14" ht="12.75">
      <c r="B686" s="701" t="s">
        <v>217</v>
      </c>
      <c r="C686" s="676">
        <f t="shared" si="52"/>
        <v>89717346</v>
      </c>
      <c r="D686" s="678">
        <v>372120</v>
      </c>
      <c r="E686" s="678">
        <v>93526</v>
      </c>
      <c r="F686" s="678">
        <v>183035</v>
      </c>
      <c r="G686" s="679">
        <v>95559</v>
      </c>
      <c r="H686" s="676">
        <v>89345226</v>
      </c>
      <c r="I686" s="678">
        <v>12115715</v>
      </c>
      <c r="J686" s="678">
        <v>22514649</v>
      </c>
      <c r="K686" s="692">
        <v>54714862</v>
      </c>
    </row>
    <row r="687" spans="2:14" ht="12.75">
      <c r="B687" s="701" t="s">
        <v>218</v>
      </c>
      <c r="C687" s="676">
        <f t="shared" si="52"/>
        <v>74393739</v>
      </c>
      <c r="D687" s="676">
        <v>265878</v>
      </c>
      <c r="E687" s="677">
        <v>66178</v>
      </c>
      <c r="F687" s="677">
        <v>117616</v>
      </c>
      <c r="G687" s="677">
        <v>82084</v>
      </c>
      <c r="H687" s="676">
        <v>74127861</v>
      </c>
      <c r="I687" s="677">
        <v>10308616</v>
      </c>
      <c r="J687" s="677">
        <v>20143556</v>
      </c>
      <c r="K687" s="697">
        <v>43675689</v>
      </c>
    </row>
    <row r="688" spans="2:14" ht="12.75">
      <c r="B688" s="701" t="s">
        <v>219</v>
      </c>
      <c r="C688" s="676">
        <f t="shared" si="52"/>
        <v>86208498</v>
      </c>
      <c r="D688" s="681">
        <v>319898</v>
      </c>
      <c r="E688" s="681">
        <v>87279</v>
      </c>
      <c r="F688" s="681">
        <v>156470</v>
      </c>
      <c r="G688" s="681">
        <v>76149</v>
      </c>
      <c r="H688" s="681">
        <v>85888600</v>
      </c>
      <c r="I688" s="681">
        <v>12659354</v>
      </c>
      <c r="J688" s="681">
        <v>20656790</v>
      </c>
      <c r="K688" s="693">
        <v>52572456</v>
      </c>
    </row>
    <row r="689" spans="2:12" ht="12.75">
      <c r="B689" s="701" t="s">
        <v>220</v>
      </c>
      <c r="C689" s="676">
        <f t="shared" si="52"/>
        <v>101889130</v>
      </c>
      <c r="D689" s="676">
        <v>360681</v>
      </c>
      <c r="E689" s="677">
        <v>93221</v>
      </c>
      <c r="F689" s="677">
        <v>211996</v>
      </c>
      <c r="G689" s="677">
        <v>55464</v>
      </c>
      <c r="H689" s="676">
        <v>101528449</v>
      </c>
      <c r="I689" s="677">
        <v>15174672</v>
      </c>
      <c r="J689" s="677">
        <v>23731496</v>
      </c>
      <c r="K689" s="697">
        <v>62622281</v>
      </c>
    </row>
    <row r="690" spans="2:12" ht="12.75">
      <c r="B690" s="701" t="s">
        <v>221</v>
      </c>
      <c r="C690" s="676">
        <f>SUM(D690+H690)</f>
        <v>105672362</v>
      </c>
      <c r="D690" s="678">
        <v>403511</v>
      </c>
      <c r="E690" s="678">
        <v>119182</v>
      </c>
      <c r="F690" s="678">
        <v>221232</v>
      </c>
      <c r="G690" s="679">
        <v>63097</v>
      </c>
      <c r="H690" s="676">
        <v>105268851</v>
      </c>
      <c r="I690" s="678">
        <v>17023118</v>
      </c>
      <c r="J690" s="678">
        <v>28928872</v>
      </c>
      <c r="K690" s="692">
        <v>59316861</v>
      </c>
    </row>
    <row r="691" spans="2:12" ht="12.75">
      <c r="B691" s="701" t="s">
        <v>222</v>
      </c>
      <c r="C691" s="676">
        <f>SUM(D691+H691)</f>
        <v>89888573</v>
      </c>
      <c r="D691" s="678">
        <v>413288</v>
      </c>
      <c r="E691" s="678">
        <v>100914</v>
      </c>
      <c r="F691" s="678">
        <v>202818</v>
      </c>
      <c r="G691" s="679">
        <v>109556</v>
      </c>
      <c r="H691" s="676">
        <v>89475285</v>
      </c>
      <c r="I691" s="678">
        <v>13419764</v>
      </c>
      <c r="J691" s="678">
        <v>24879574</v>
      </c>
      <c r="K691" s="692">
        <v>51175947</v>
      </c>
    </row>
    <row r="692" spans="2:12" ht="12.75">
      <c r="B692" s="701" t="s">
        <v>223</v>
      </c>
      <c r="C692" s="676">
        <f t="shared" si="52"/>
        <v>98776814</v>
      </c>
      <c r="D692" s="676">
        <v>449742</v>
      </c>
      <c r="E692" s="677">
        <v>142399</v>
      </c>
      <c r="F692" s="677">
        <v>252641</v>
      </c>
      <c r="G692" s="677">
        <v>54702</v>
      </c>
      <c r="H692" s="676">
        <v>98327072</v>
      </c>
      <c r="I692" s="677">
        <v>13985215</v>
      </c>
      <c r="J692" s="677">
        <v>27586425</v>
      </c>
      <c r="K692" s="697">
        <v>56755432</v>
      </c>
    </row>
    <row r="693" spans="2:12" ht="12.75">
      <c r="B693" s="701" t="s">
        <v>224</v>
      </c>
      <c r="C693" s="676">
        <f t="shared" si="52"/>
        <v>97774164</v>
      </c>
      <c r="D693" s="678">
        <v>478145</v>
      </c>
      <c r="E693" s="678">
        <v>164762</v>
      </c>
      <c r="F693" s="678">
        <v>235023</v>
      </c>
      <c r="G693" s="678">
        <v>78360</v>
      </c>
      <c r="H693" s="677">
        <v>97296019</v>
      </c>
      <c r="I693" s="678">
        <v>14828737</v>
      </c>
      <c r="J693" s="678">
        <v>31240799</v>
      </c>
      <c r="K693" s="692">
        <v>51226483</v>
      </c>
    </row>
    <row r="694" spans="2:12" ht="12.75">
      <c r="B694" s="701" t="s">
        <v>225</v>
      </c>
      <c r="C694" s="676">
        <f t="shared" si="52"/>
        <v>81593253</v>
      </c>
      <c r="D694" s="678">
        <v>392463</v>
      </c>
      <c r="E694" s="678">
        <v>92244</v>
      </c>
      <c r="F694" s="678">
        <v>209689</v>
      </c>
      <c r="G694" s="678">
        <v>90530</v>
      </c>
      <c r="H694" s="677">
        <v>81200790</v>
      </c>
      <c r="I694" s="678">
        <v>12068851</v>
      </c>
      <c r="J694" s="678">
        <v>26605968</v>
      </c>
      <c r="K694" s="692">
        <v>42525971</v>
      </c>
    </row>
    <row r="695" spans="2:12" ht="12.75">
      <c r="B695" s="701" t="s">
        <v>226</v>
      </c>
      <c r="C695" s="676">
        <f t="shared" si="52"/>
        <v>87937614</v>
      </c>
      <c r="D695" s="678">
        <v>416595</v>
      </c>
      <c r="E695" s="678">
        <v>118762</v>
      </c>
      <c r="F695" s="678">
        <v>204236</v>
      </c>
      <c r="G695" s="679">
        <v>93597</v>
      </c>
      <c r="H695" s="680">
        <v>87521019</v>
      </c>
      <c r="I695" s="678">
        <v>12604337</v>
      </c>
      <c r="J695" s="678">
        <v>27520655</v>
      </c>
      <c r="K695" s="692">
        <v>47396027</v>
      </c>
    </row>
    <row r="696" spans="2:12" ht="12.75">
      <c r="B696" s="701"/>
      <c r="C696" s="675"/>
      <c r="D696" s="672"/>
      <c r="E696" s="673"/>
      <c r="F696" s="673"/>
      <c r="G696" s="673"/>
      <c r="H696" s="672"/>
      <c r="I696" s="673"/>
      <c r="J696" s="673"/>
      <c r="K696" s="706"/>
    </row>
    <row r="697" spans="2:12" ht="12.75">
      <c r="B697" s="698">
        <v>2020</v>
      </c>
      <c r="C697" s="674">
        <f t="shared" ref="C697:K697" si="53">SUM(C684:C695)</f>
        <v>1106531644</v>
      </c>
      <c r="D697" s="674">
        <f t="shared" si="53"/>
        <v>4659104</v>
      </c>
      <c r="E697" s="674">
        <f t="shared" si="53"/>
        <v>1301600</v>
      </c>
      <c r="F697" s="674">
        <f t="shared" si="53"/>
        <v>2382465</v>
      </c>
      <c r="G697" s="674">
        <f t="shared" si="53"/>
        <v>975039</v>
      </c>
      <c r="H697" s="674">
        <f t="shared" si="53"/>
        <v>1101872540</v>
      </c>
      <c r="I697" s="674">
        <f t="shared" si="53"/>
        <v>161906505</v>
      </c>
      <c r="J697" s="674">
        <f t="shared" si="53"/>
        <v>305200320</v>
      </c>
      <c r="K697" s="707">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63"/>
      <c r="C700" s="669"/>
      <c r="D700" s="669"/>
      <c r="E700" s="708"/>
      <c r="F700" s="709" t="s">
        <v>241</v>
      </c>
      <c r="G700" s="709"/>
      <c r="H700" s="709"/>
      <c r="I700" s="709"/>
      <c r="J700" s="710"/>
      <c r="K700" s="711"/>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55">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56">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56">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56">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56">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56">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56">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56">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56">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56">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56">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58">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580" t="s">
        <v>415</v>
      </c>
      <c r="C715" s="1580"/>
      <c r="D715" s="1580"/>
      <c r="E715" s="1580"/>
      <c r="F715" s="1580"/>
      <c r="G715" s="1580"/>
      <c r="H715" s="1580"/>
      <c r="I715" s="1580"/>
      <c r="J715" s="1580"/>
      <c r="K715" s="1580"/>
      <c r="L715"/>
    </row>
    <row r="716" spans="2:12" ht="18.75" thickBot="1">
      <c r="B716" s="689"/>
      <c r="C716" s="689"/>
      <c r="D716" s="689"/>
      <c r="E716" s="689"/>
      <c r="F716" s="558" t="s">
        <v>202</v>
      </c>
      <c r="G716" s="689"/>
      <c r="H716" s="689"/>
      <c r="I716" s="689"/>
      <c r="J716" s="689"/>
      <c r="K716" s="689"/>
    </row>
    <row r="717" spans="2:12" ht="12.75" customHeight="1">
      <c r="B717" s="1581" t="s">
        <v>203</v>
      </c>
      <c r="C717" s="1582" t="s">
        <v>18</v>
      </c>
      <c r="D717" s="1582" t="s">
        <v>204</v>
      </c>
      <c r="E717" s="1583" t="s">
        <v>205</v>
      </c>
      <c r="F717" s="1584"/>
      <c r="G717" s="1585"/>
      <c r="H717" s="1582" t="s">
        <v>206</v>
      </c>
      <c r="I717" s="1583" t="s">
        <v>207</v>
      </c>
      <c r="J717" s="1584"/>
      <c r="K717" s="1586"/>
    </row>
    <row r="718" spans="2:12" ht="11.25" customHeight="1">
      <c r="B718" s="1573"/>
      <c r="C718" s="1557"/>
      <c r="D718" s="1557"/>
      <c r="E718" s="1566" t="s">
        <v>244</v>
      </c>
      <c r="F718" s="1557" t="s">
        <v>245</v>
      </c>
      <c r="G718" s="1557" t="s">
        <v>246</v>
      </c>
      <c r="H718" s="1557"/>
      <c r="I718" s="1566" t="s">
        <v>211</v>
      </c>
      <c r="J718" s="1566" t="s">
        <v>20</v>
      </c>
      <c r="K718" s="1576" t="s">
        <v>283</v>
      </c>
    </row>
    <row r="719" spans="2:12" ht="17.25" customHeight="1">
      <c r="B719" s="1573"/>
      <c r="C719" s="1557"/>
      <c r="D719" s="1557"/>
      <c r="E719" s="1566"/>
      <c r="F719" s="1557"/>
      <c r="G719" s="1557"/>
      <c r="H719" s="1557"/>
      <c r="I719" s="1566"/>
      <c r="J719" s="1566"/>
      <c r="K719" s="1576"/>
    </row>
    <row r="720" spans="2:12" ht="11.25" customHeight="1">
      <c r="B720" s="764">
        <v>0</v>
      </c>
      <c r="C720" s="528">
        <v>1</v>
      </c>
      <c r="D720" s="528">
        <v>2</v>
      </c>
      <c r="E720" s="765">
        <v>3</v>
      </c>
      <c r="F720" s="765">
        <v>4</v>
      </c>
      <c r="G720" s="528">
        <v>5</v>
      </c>
      <c r="H720" s="528">
        <v>6</v>
      </c>
      <c r="I720" s="528">
        <v>7</v>
      </c>
      <c r="J720" s="528">
        <v>8</v>
      </c>
      <c r="K720" s="766">
        <v>9</v>
      </c>
    </row>
    <row r="721" spans="2:11" ht="12.75">
      <c r="B721" s="661"/>
      <c r="C721" s="503"/>
      <c r="D721" s="503"/>
      <c r="E721" s="503"/>
      <c r="F721" s="503"/>
      <c r="G721" s="503"/>
      <c r="H721" s="503"/>
      <c r="I721" s="503"/>
      <c r="J721" s="503"/>
      <c r="K721" s="662"/>
    </row>
    <row r="722" spans="2:11" ht="14.25">
      <c r="B722" s="663"/>
      <c r="C722" s="1552" t="s">
        <v>214</v>
      </c>
      <c r="D722" s="1552"/>
      <c r="E722" s="1552"/>
      <c r="F722" s="1552"/>
      <c r="G722" s="1552"/>
      <c r="H722" s="1552"/>
      <c r="I722" s="1552"/>
      <c r="J722" s="1552"/>
      <c r="K722" s="1553"/>
    </row>
    <row r="723" spans="2:11" ht="12.75">
      <c r="B723" s="661"/>
      <c r="C723" s="503"/>
      <c r="D723" s="503"/>
      <c r="E723" s="503"/>
      <c r="F723" s="503"/>
      <c r="G723" s="503"/>
      <c r="H723" s="503"/>
      <c r="I723" s="503"/>
      <c r="J723" s="503"/>
      <c r="K723" s="662"/>
    </row>
    <row r="724" spans="2:11" ht="12.75">
      <c r="B724" s="690" t="s">
        <v>215</v>
      </c>
      <c r="C724" s="676">
        <f>SUM(D724+H724)</f>
        <v>131487</v>
      </c>
      <c r="D724" s="676">
        <v>4212</v>
      </c>
      <c r="E724" s="676">
        <v>1884</v>
      </c>
      <c r="F724" s="676">
        <v>1881</v>
      </c>
      <c r="G724" s="676">
        <v>447</v>
      </c>
      <c r="H724" s="676">
        <v>127275</v>
      </c>
      <c r="I724" s="676">
        <v>20665</v>
      </c>
      <c r="J724" s="676">
        <v>40603</v>
      </c>
      <c r="K724" s="691">
        <v>66007</v>
      </c>
    </row>
    <row r="725" spans="2:11" ht="12.75">
      <c r="B725" s="690" t="s">
        <v>216</v>
      </c>
      <c r="C725" s="676">
        <f t="shared" ref="C725:C735" si="64">SUM(D725+H725)</f>
        <v>139761</v>
      </c>
      <c r="D725" s="676">
        <v>4061</v>
      </c>
      <c r="E725" s="676">
        <v>2090</v>
      </c>
      <c r="F725" s="676">
        <v>1541</v>
      </c>
      <c r="G725" s="676">
        <v>430</v>
      </c>
      <c r="H725" s="676">
        <v>135700</v>
      </c>
      <c r="I725" s="676">
        <v>22172</v>
      </c>
      <c r="J725" s="676">
        <v>39787</v>
      </c>
      <c r="K725" s="691">
        <v>73741</v>
      </c>
    </row>
    <row r="726" spans="2:11" ht="12.75">
      <c r="B726" s="690" t="s">
        <v>217</v>
      </c>
      <c r="C726" s="676">
        <f t="shared" si="64"/>
        <v>169682</v>
      </c>
      <c r="D726" s="678">
        <v>5140</v>
      </c>
      <c r="E726" s="678">
        <v>2472</v>
      </c>
      <c r="F726" s="678">
        <v>2072</v>
      </c>
      <c r="G726" s="679">
        <v>596</v>
      </c>
      <c r="H726" s="676">
        <v>164542</v>
      </c>
      <c r="I726" s="678">
        <v>28740</v>
      </c>
      <c r="J726" s="678">
        <v>46840</v>
      </c>
      <c r="K726" s="692">
        <v>88962</v>
      </c>
    </row>
    <row r="727" spans="2:11" ht="12.75">
      <c r="B727" s="690" t="s">
        <v>218</v>
      </c>
      <c r="C727" s="676">
        <f>SUM(D727+H727)</f>
        <v>147812</v>
      </c>
      <c r="D727" s="676">
        <v>3534</v>
      </c>
      <c r="E727" s="677">
        <v>1611</v>
      </c>
      <c r="F727" s="677">
        <v>1644</v>
      </c>
      <c r="G727" s="676">
        <v>279</v>
      </c>
      <c r="H727" s="676">
        <v>144278</v>
      </c>
      <c r="I727" s="676">
        <v>24602</v>
      </c>
      <c r="J727" s="676">
        <v>37994</v>
      </c>
      <c r="K727" s="691">
        <v>81682</v>
      </c>
    </row>
    <row r="728" spans="2:11" ht="12.75">
      <c r="B728" s="690" t="s">
        <v>219</v>
      </c>
      <c r="C728" s="676">
        <f>SUM(D728+H728)</f>
        <v>152123</v>
      </c>
      <c r="D728" s="529">
        <v>3693</v>
      </c>
      <c r="E728" s="681">
        <v>1713</v>
      </c>
      <c r="F728" s="671">
        <v>1740</v>
      </c>
      <c r="G728" s="671">
        <v>240</v>
      </c>
      <c r="H728" s="529">
        <v>148430</v>
      </c>
      <c r="I728" s="681">
        <v>26209</v>
      </c>
      <c r="J728" s="681">
        <v>40210</v>
      </c>
      <c r="K728" s="693">
        <v>82011</v>
      </c>
    </row>
    <row r="729" spans="2:11" ht="12.75">
      <c r="B729" s="690" t="s">
        <v>220</v>
      </c>
      <c r="C729" s="676">
        <f t="shared" si="64"/>
        <v>166014</v>
      </c>
      <c r="D729" s="676">
        <v>4176</v>
      </c>
      <c r="E729" s="677">
        <v>1863</v>
      </c>
      <c r="F729" s="677">
        <v>1929</v>
      </c>
      <c r="G729" s="676">
        <v>384</v>
      </c>
      <c r="H729" s="676">
        <v>161838</v>
      </c>
      <c r="I729" s="676">
        <v>29003</v>
      </c>
      <c r="J729" s="676">
        <v>42927</v>
      </c>
      <c r="K729" s="691">
        <v>89908</v>
      </c>
    </row>
    <row r="730" spans="2:11" ht="12.75">
      <c r="B730" s="690" t="s">
        <v>221</v>
      </c>
      <c r="C730" s="676">
        <f>SUM(D730+H730)</f>
        <v>185533</v>
      </c>
      <c r="D730" s="530">
        <v>4807</v>
      </c>
      <c r="E730" s="678">
        <v>2536</v>
      </c>
      <c r="F730" s="679">
        <v>1934</v>
      </c>
      <c r="G730" s="679">
        <v>337</v>
      </c>
      <c r="H730" s="676">
        <v>180726</v>
      </c>
      <c r="I730" s="678">
        <v>29597</v>
      </c>
      <c r="J730" s="678">
        <v>50983</v>
      </c>
      <c r="K730" s="692">
        <v>100146</v>
      </c>
    </row>
    <row r="731" spans="2:11" ht="12.75">
      <c r="B731" s="690" t="s">
        <v>222</v>
      </c>
      <c r="C731" s="676">
        <f t="shared" si="64"/>
        <v>154946</v>
      </c>
      <c r="D731" s="530">
        <v>5163</v>
      </c>
      <c r="E731" s="678">
        <v>2773</v>
      </c>
      <c r="F731" s="678">
        <v>1809</v>
      </c>
      <c r="G731" s="679">
        <v>581</v>
      </c>
      <c r="H731" s="676">
        <v>149783</v>
      </c>
      <c r="I731" s="678">
        <v>24934</v>
      </c>
      <c r="J731" s="678">
        <v>46560</v>
      </c>
      <c r="K731" s="692">
        <v>78289</v>
      </c>
    </row>
    <row r="732" spans="2:11" ht="12.75">
      <c r="B732" s="690" t="s">
        <v>223</v>
      </c>
      <c r="C732" s="676">
        <f t="shared" si="64"/>
        <v>159994</v>
      </c>
      <c r="D732" s="676">
        <v>5157</v>
      </c>
      <c r="E732" s="677">
        <v>2557</v>
      </c>
      <c r="F732" s="677">
        <v>2220</v>
      </c>
      <c r="G732" s="676">
        <v>380</v>
      </c>
      <c r="H732" s="676">
        <v>154837</v>
      </c>
      <c r="I732" s="676">
        <v>27153</v>
      </c>
      <c r="J732" s="676">
        <v>50573</v>
      </c>
      <c r="K732" s="691">
        <v>77111</v>
      </c>
    </row>
    <row r="733" spans="2:11" ht="12.75">
      <c r="B733" s="694" t="s">
        <v>224</v>
      </c>
      <c r="C733" s="676">
        <f>SUM(D733+H733)</f>
        <v>157624</v>
      </c>
      <c r="D733" s="530">
        <v>4946</v>
      </c>
      <c r="E733" s="678">
        <v>2081</v>
      </c>
      <c r="F733" s="678">
        <v>2172</v>
      </c>
      <c r="G733" s="678">
        <v>693</v>
      </c>
      <c r="H733" s="677">
        <v>152678</v>
      </c>
      <c r="I733" s="678">
        <v>27404</v>
      </c>
      <c r="J733" s="678">
        <v>53995</v>
      </c>
      <c r="K733" s="692">
        <v>71279</v>
      </c>
    </row>
    <row r="734" spans="2:11" ht="12.75">
      <c r="B734" s="695" t="s">
        <v>225</v>
      </c>
      <c r="C734" s="676">
        <f>SUM(D734+H734)</f>
        <v>153027</v>
      </c>
      <c r="D734" s="678">
        <v>3583</v>
      </c>
      <c r="E734" s="678">
        <v>1512</v>
      </c>
      <c r="F734" s="678">
        <v>1540</v>
      </c>
      <c r="G734" s="678">
        <v>531</v>
      </c>
      <c r="H734" s="678">
        <v>149444</v>
      </c>
      <c r="I734" s="678">
        <v>26016</v>
      </c>
      <c r="J734" s="678">
        <v>53618</v>
      </c>
      <c r="K734" s="692">
        <v>69810</v>
      </c>
    </row>
    <row r="735" spans="2:11" ht="12.75">
      <c r="B735" s="695" t="s">
        <v>226</v>
      </c>
      <c r="C735" s="676">
        <f t="shared" si="64"/>
        <v>148481</v>
      </c>
      <c r="D735" s="678">
        <v>3581</v>
      </c>
      <c r="E735" s="678">
        <v>1769</v>
      </c>
      <c r="F735" s="678">
        <v>1378</v>
      </c>
      <c r="G735" s="678">
        <v>434</v>
      </c>
      <c r="H735" s="678">
        <v>144900</v>
      </c>
      <c r="I735" s="678">
        <v>24386</v>
      </c>
      <c r="J735" s="678">
        <v>51130</v>
      </c>
      <c r="K735" s="692">
        <v>69384</v>
      </c>
    </row>
    <row r="736" spans="2:11" ht="15">
      <c r="B736" s="696"/>
      <c r="C736" s="677"/>
      <c r="D736" s="677"/>
      <c r="E736" s="677"/>
      <c r="F736" s="677"/>
      <c r="G736" s="677"/>
      <c r="H736" s="677"/>
      <c r="I736" s="677"/>
      <c r="J736" s="677"/>
      <c r="K736" s="697"/>
    </row>
    <row r="737" spans="2:11" ht="12.75">
      <c r="B737" s="698">
        <v>2021</v>
      </c>
      <c r="C737" s="670">
        <f t="shared" ref="C737:K737" si="65">SUM(C724:C735)</f>
        <v>1866484</v>
      </c>
      <c r="D737" s="670">
        <f>SUM(D724:D735)</f>
        <v>52053</v>
      </c>
      <c r="E737" s="670">
        <f t="shared" si="65"/>
        <v>24861</v>
      </c>
      <c r="F737" s="670">
        <f t="shared" si="65"/>
        <v>21860</v>
      </c>
      <c r="G737" s="670">
        <f>SUM(G724:G735)</f>
        <v>5332</v>
      </c>
      <c r="H737" s="670">
        <f t="shared" si="65"/>
        <v>1814431</v>
      </c>
      <c r="I737" s="670">
        <f t="shared" si="65"/>
        <v>310881</v>
      </c>
      <c r="J737" s="670">
        <f t="shared" si="65"/>
        <v>555220</v>
      </c>
      <c r="K737" s="699">
        <f t="shared" si="65"/>
        <v>948330</v>
      </c>
    </row>
    <row r="738" spans="2:11" ht="12.75">
      <c r="B738" s="663"/>
      <c r="C738" s="664"/>
      <c r="D738" s="664"/>
      <c r="E738" s="664"/>
      <c r="F738" s="664"/>
      <c r="G738" s="664"/>
      <c r="H738" s="664"/>
      <c r="I738" s="664"/>
      <c r="J738" s="664"/>
      <c r="K738" s="700"/>
    </row>
    <row r="739" spans="2:11" ht="12.75">
      <c r="B739" s="663"/>
      <c r="C739" s="1551" t="s">
        <v>239</v>
      </c>
      <c r="D739" s="1551"/>
      <c r="E739" s="1551"/>
      <c r="F739" s="1551"/>
      <c r="G739" s="1551"/>
      <c r="H739" s="1551"/>
      <c r="I739" s="1551"/>
      <c r="J739" s="1551"/>
      <c r="K739" s="1577"/>
    </row>
    <row r="740" spans="2:11" ht="12.75">
      <c r="B740" s="661"/>
      <c r="C740" s="664"/>
      <c r="D740" s="664"/>
      <c r="E740" s="664"/>
      <c r="F740" s="664"/>
      <c r="G740" s="664"/>
      <c r="H740" s="664"/>
      <c r="I740" s="664"/>
      <c r="J740" s="664"/>
      <c r="K740" s="700"/>
    </row>
    <row r="741" spans="2:11" ht="12.75">
      <c r="B741" s="701" t="s">
        <v>215</v>
      </c>
      <c r="C741" s="676">
        <f t="shared" ref="C741:C752" si="66">SUM(D741+H741)</f>
        <v>39741341</v>
      </c>
      <c r="D741" s="676">
        <v>237362</v>
      </c>
      <c r="E741" s="676">
        <v>66223</v>
      </c>
      <c r="F741" s="676">
        <v>109472</v>
      </c>
      <c r="G741" s="676">
        <v>61667</v>
      </c>
      <c r="H741" s="676">
        <v>39503979</v>
      </c>
      <c r="I741" s="676">
        <v>5747629</v>
      </c>
      <c r="J741" s="676">
        <v>11340717</v>
      </c>
      <c r="K741" s="691">
        <v>22415633</v>
      </c>
    </row>
    <row r="742" spans="2:11" ht="12.75">
      <c r="B742" s="701" t="s">
        <v>216</v>
      </c>
      <c r="C742" s="676">
        <f t="shared" si="66"/>
        <v>42585604</v>
      </c>
      <c r="D742" s="676">
        <v>225646</v>
      </c>
      <c r="E742" s="676">
        <v>74893</v>
      </c>
      <c r="F742" s="676">
        <v>91386</v>
      </c>
      <c r="G742" s="676">
        <v>59367</v>
      </c>
      <c r="H742" s="676">
        <v>42359958</v>
      </c>
      <c r="I742" s="676">
        <v>6173809</v>
      </c>
      <c r="J742" s="676">
        <v>11233624</v>
      </c>
      <c r="K742" s="691">
        <v>24952525</v>
      </c>
    </row>
    <row r="743" spans="2:11" ht="12.75">
      <c r="B743" s="701" t="s">
        <v>217</v>
      </c>
      <c r="C743" s="676">
        <f t="shared" si="66"/>
        <v>51669516</v>
      </c>
      <c r="D743" s="678">
        <v>269170</v>
      </c>
      <c r="E743" s="678">
        <v>75705</v>
      </c>
      <c r="F743" s="678">
        <v>120949</v>
      </c>
      <c r="G743" s="679">
        <v>72516</v>
      </c>
      <c r="H743" s="676">
        <v>51400346</v>
      </c>
      <c r="I743" s="678">
        <v>8040952</v>
      </c>
      <c r="J743" s="678">
        <v>13263981</v>
      </c>
      <c r="K743" s="692">
        <v>30095413</v>
      </c>
    </row>
    <row r="744" spans="2:11" ht="12.75">
      <c r="B744" s="701" t="s">
        <v>218</v>
      </c>
      <c r="C744" s="676">
        <f t="shared" si="66"/>
        <v>46021458</v>
      </c>
      <c r="D744" s="676">
        <v>203453</v>
      </c>
      <c r="E744" s="677">
        <v>56947</v>
      </c>
      <c r="F744" s="677">
        <v>106856</v>
      </c>
      <c r="G744" s="676">
        <v>39650</v>
      </c>
      <c r="H744" s="676">
        <v>45818005</v>
      </c>
      <c r="I744" s="676">
        <v>6937605</v>
      </c>
      <c r="J744" s="676">
        <v>10743705</v>
      </c>
      <c r="K744" s="691">
        <v>28136695</v>
      </c>
    </row>
    <row r="745" spans="2:11" ht="12.75">
      <c r="B745" s="701" t="s">
        <v>219</v>
      </c>
      <c r="C745" s="676">
        <f t="shared" si="66"/>
        <v>46571427</v>
      </c>
      <c r="D745" s="681">
        <v>212169</v>
      </c>
      <c r="E745" s="681">
        <v>64706</v>
      </c>
      <c r="F745" s="681">
        <v>114698</v>
      </c>
      <c r="G745" s="681">
        <v>32765</v>
      </c>
      <c r="H745" s="681">
        <v>46359258</v>
      </c>
      <c r="I745" s="681">
        <v>7426484</v>
      </c>
      <c r="J745" s="681">
        <v>11153429</v>
      </c>
      <c r="K745" s="693">
        <v>27779345</v>
      </c>
    </row>
    <row r="746" spans="2:11" ht="12.75">
      <c r="B746" s="701" t="s">
        <v>220</v>
      </c>
      <c r="C746" s="676">
        <f t="shared" si="66"/>
        <v>50546758</v>
      </c>
      <c r="D746" s="676">
        <v>230190</v>
      </c>
      <c r="E746" s="677">
        <v>64238</v>
      </c>
      <c r="F746" s="677">
        <v>119347</v>
      </c>
      <c r="G746" s="676">
        <v>46605</v>
      </c>
      <c r="H746" s="676">
        <v>50316568</v>
      </c>
      <c r="I746" s="676">
        <v>8234522</v>
      </c>
      <c r="J746" s="676">
        <v>11657127</v>
      </c>
      <c r="K746" s="691">
        <v>30424919</v>
      </c>
    </row>
    <row r="747" spans="2:11" ht="12.75">
      <c r="B747" s="701" t="s">
        <v>221</v>
      </c>
      <c r="C747" s="676">
        <f t="shared" si="66"/>
        <v>49773277</v>
      </c>
      <c r="D747" s="678">
        <v>259662</v>
      </c>
      <c r="E747" s="678">
        <v>89587</v>
      </c>
      <c r="F747" s="678">
        <v>122756</v>
      </c>
      <c r="G747" s="679">
        <v>47319</v>
      </c>
      <c r="H747" s="676">
        <v>49513615</v>
      </c>
      <c r="I747" s="678">
        <v>8220789</v>
      </c>
      <c r="J747" s="678">
        <v>13988860</v>
      </c>
      <c r="K747" s="692">
        <v>27303966</v>
      </c>
    </row>
    <row r="748" spans="2:11" ht="12.75">
      <c r="B748" s="701" t="s">
        <v>222</v>
      </c>
      <c r="C748" s="676">
        <f t="shared" si="66"/>
        <v>46010365</v>
      </c>
      <c r="D748" s="678">
        <v>287087</v>
      </c>
      <c r="E748" s="678">
        <v>98165</v>
      </c>
      <c r="F748" s="678">
        <v>115259</v>
      </c>
      <c r="G748" s="679">
        <v>73663</v>
      </c>
      <c r="H748" s="676">
        <v>45723278</v>
      </c>
      <c r="I748" s="678">
        <v>6832506</v>
      </c>
      <c r="J748" s="678">
        <v>12656962</v>
      </c>
      <c r="K748" s="692">
        <v>26233810</v>
      </c>
    </row>
    <row r="749" spans="2:11" ht="12.75">
      <c r="B749" s="701" t="s">
        <v>223</v>
      </c>
      <c r="C749" s="676">
        <f t="shared" si="66"/>
        <v>47074285</v>
      </c>
      <c r="D749" s="678">
        <v>280407</v>
      </c>
      <c r="E749" s="678">
        <v>87972</v>
      </c>
      <c r="F749" s="678">
        <v>143839</v>
      </c>
      <c r="G749" s="679">
        <v>48596</v>
      </c>
      <c r="H749" s="676">
        <v>46793878</v>
      </c>
      <c r="I749" s="678">
        <v>7338139</v>
      </c>
      <c r="J749" s="678">
        <v>14008821</v>
      </c>
      <c r="K749" s="692">
        <v>25446918</v>
      </c>
    </row>
    <row r="750" spans="2:11" ht="12.75">
      <c r="B750" s="701" t="s">
        <v>224</v>
      </c>
      <c r="C750" s="676">
        <f>SUM(D750+H750)</f>
        <v>46072566</v>
      </c>
      <c r="D750" s="678">
        <v>285761</v>
      </c>
      <c r="E750" s="678">
        <v>72051</v>
      </c>
      <c r="F750" s="678">
        <v>119761</v>
      </c>
      <c r="G750" s="678">
        <v>93949</v>
      </c>
      <c r="H750" s="677">
        <v>45786805</v>
      </c>
      <c r="I750" s="678">
        <v>7425733</v>
      </c>
      <c r="J750" s="678">
        <v>15007067</v>
      </c>
      <c r="K750" s="692">
        <v>23354005</v>
      </c>
    </row>
    <row r="751" spans="2:11" ht="12.75">
      <c r="B751" s="701" t="s">
        <v>225</v>
      </c>
      <c r="C751" s="676">
        <f>SUM(D751+H751)</f>
        <v>45343150</v>
      </c>
      <c r="D751" s="678">
        <v>221738</v>
      </c>
      <c r="E751" s="678">
        <v>51591</v>
      </c>
      <c r="F751" s="678">
        <v>93040</v>
      </c>
      <c r="G751" s="678">
        <v>77107</v>
      </c>
      <c r="H751" s="677">
        <v>45121412</v>
      </c>
      <c r="I751" s="678">
        <v>7075285</v>
      </c>
      <c r="J751" s="678">
        <v>15101194</v>
      </c>
      <c r="K751" s="692">
        <v>22944933</v>
      </c>
    </row>
    <row r="752" spans="2:11" ht="12.75">
      <c r="B752" s="701" t="s">
        <v>226</v>
      </c>
      <c r="C752" s="676">
        <f t="shared" si="66"/>
        <v>44112072</v>
      </c>
      <c r="D752" s="678">
        <v>209996</v>
      </c>
      <c r="E752" s="678">
        <v>59984</v>
      </c>
      <c r="F752" s="678">
        <v>84647</v>
      </c>
      <c r="G752" s="678">
        <v>65365</v>
      </c>
      <c r="H752" s="678">
        <v>43902076</v>
      </c>
      <c r="I752" s="678">
        <v>6509276</v>
      </c>
      <c r="J752" s="678">
        <v>14526488</v>
      </c>
      <c r="K752" s="692">
        <v>22866312</v>
      </c>
    </row>
    <row r="753" spans="2:11" ht="12.75">
      <c r="B753" s="663"/>
      <c r="C753" s="677"/>
      <c r="D753" s="677"/>
      <c r="E753" s="677"/>
      <c r="F753" s="677"/>
      <c r="G753" s="677"/>
      <c r="H753" s="677"/>
      <c r="I753" s="677"/>
      <c r="J753" s="677"/>
      <c r="K753" s="697"/>
    </row>
    <row r="754" spans="2:11" ht="12.75">
      <c r="B754" s="698">
        <v>2021</v>
      </c>
      <c r="C754" s="670">
        <f t="shared" ref="C754:K754" si="67">SUM(C741:C752)</f>
        <v>555521819</v>
      </c>
      <c r="D754" s="670">
        <f t="shared" si="67"/>
        <v>2922641</v>
      </c>
      <c r="E754" s="670">
        <f t="shared" si="67"/>
        <v>862062</v>
      </c>
      <c r="F754" s="670">
        <f t="shared" si="67"/>
        <v>1342010</v>
      </c>
      <c r="G754" s="670">
        <f t="shared" si="67"/>
        <v>718569</v>
      </c>
      <c r="H754" s="670">
        <f t="shared" si="67"/>
        <v>552599178</v>
      </c>
      <c r="I754" s="670">
        <f t="shared" si="67"/>
        <v>85962729</v>
      </c>
      <c r="J754" s="670">
        <f t="shared" si="67"/>
        <v>154681975</v>
      </c>
      <c r="K754" s="699">
        <f t="shared" si="67"/>
        <v>311954474</v>
      </c>
    </row>
    <row r="755" spans="2:11" ht="12.75">
      <c r="B755" s="702"/>
      <c r="C755" s="665"/>
      <c r="D755" s="665"/>
      <c r="E755" s="665"/>
      <c r="F755" s="665"/>
      <c r="G755" s="665"/>
      <c r="H755" s="665"/>
      <c r="I755" s="665"/>
      <c r="J755" s="665"/>
      <c r="K755" s="703"/>
    </row>
    <row r="756" spans="2:11" ht="12.75" customHeight="1">
      <c r="B756" s="1554" t="s">
        <v>203</v>
      </c>
      <c r="C756" s="1556" t="s">
        <v>18</v>
      </c>
      <c r="D756" s="1556" t="s">
        <v>204</v>
      </c>
      <c r="E756" s="1558" t="s">
        <v>205</v>
      </c>
      <c r="F756" s="1559"/>
      <c r="G756" s="1560"/>
      <c r="H756" s="1561" t="s">
        <v>206</v>
      </c>
      <c r="I756" s="1563" t="s">
        <v>207</v>
      </c>
      <c r="J756" s="1564"/>
      <c r="K756" s="1578"/>
    </row>
    <row r="757" spans="2:11" ht="11.25" customHeight="1">
      <c r="B757" s="1555"/>
      <c r="C757" s="1557"/>
      <c r="D757" s="1557"/>
      <c r="E757" s="1565" t="s">
        <v>244</v>
      </c>
      <c r="F757" s="1556" t="s">
        <v>245</v>
      </c>
      <c r="G757" s="1556" t="s">
        <v>246</v>
      </c>
      <c r="H757" s="1562"/>
      <c r="I757" s="1565" t="s">
        <v>211</v>
      </c>
      <c r="J757" s="1565" t="s">
        <v>20</v>
      </c>
      <c r="K757" s="1575" t="s">
        <v>212</v>
      </c>
    </row>
    <row r="758" spans="2:11" ht="11.25" customHeight="1">
      <c r="B758" s="1555"/>
      <c r="C758" s="1557"/>
      <c r="D758" s="1557"/>
      <c r="E758" s="1566"/>
      <c r="F758" s="1557"/>
      <c r="G758" s="1557"/>
      <c r="H758" s="1562"/>
      <c r="I758" s="1567"/>
      <c r="J758" s="1567"/>
      <c r="K758" s="1579"/>
    </row>
    <row r="759" spans="2:11" ht="12.75">
      <c r="B759" s="659">
        <v>0</v>
      </c>
      <c r="C759" s="666">
        <v>1</v>
      </c>
      <c r="D759" s="666">
        <v>2</v>
      </c>
      <c r="E759" s="667">
        <v>3</v>
      </c>
      <c r="F759" s="667">
        <v>4</v>
      </c>
      <c r="G759" s="666">
        <v>5</v>
      </c>
      <c r="H759" s="666">
        <v>6</v>
      </c>
      <c r="I759" s="666">
        <v>7</v>
      </c>
      <c r="J759" s="666">
        <v>8</v>
      </c>
      <c r="K759" s="704">
        <v>9</v>
      </c>
    </row>
    <row r="760" spans="2:11" ht="12.75">
      <c r="B760" s="661"/>
      <c r="C760" s="664"/>
      <c r="D760" s="664"/>
      <c r="E760" s="664"/>
      <c r="F760" s="664"/>
      <c r="G760" s="664"/>
      <c r="H760" s="664"/>
      <c r="I760" s="664"/>
      <c r="J760" s="664"/>
      <c r="K760" s="700"/>
    </row>
    <row r="761" spans="2:11" ht="12.75">
      <c r="B761" s="663"/>
      <c r="C761" s="1551" t="s">
        <v>240</v>
      </c>
      <c r="D761" s="1551"/>
      <c r="E761" s="1551"/>
      <c r="F761" s="1551"/>
      <c r="G761" s="1551"/>
      <c r="H761" s="1551"/>
      <c r="I761" s="1551"/>
      <c r="J761" s="1551"/>
      <c r="K761" s="1577"/>
    </row>
    <row r="762" spans="2:11" ht="12.75">
      <c r="B762" s="663"/>
      <c r="C762" s="668"/>
      <c r="D762" s="668"/>
      <c r="E762" s="668"/>
      <c r="F762" s="668"/>
      <c r="G762" s="668"/>
      <c r="H762" s="668"/>
      <c r="I762" s="668"/>
      <c r="J762" s="668"/>
      <c r="K762" s="705"/>
    </row>
    <row r="763" spans="2:11" ht="12.75">
      <c r="B763" s="701" t="s">
        <v>215</v>
      </c>
      <c r="C763" s="676">
        <f>SUM(D763+H763)</f>
        <v>78109600</v>
      </c>
      <c r="D763" s="676">
        <v>415757</v>
      </c>
      <c r="E763" s="676">
        <v>115249</v>
      </c>
      <c r="F763" s="676">
        <v>192404</v>
      </c>
      <c r="G763" s="676">
        <v>108104</v>
      </c>
      <c r="H763" s="676">
        <v>77693843</v>
      </c>
      <c r="I763" s="676">
        <v>11243403</v>
      </c>
      <c r="J763" s="676">
        <v>23582450</v>
      </c>
      <c r="K763" s="691">
        <v>42867990</v>
      </c>
    </row>
    <row r="764" spans="2:11" ht="12.75">
      <c r="B764" s="701" t="s">
        <v>216</v>
      </c>
      <c r="C764" s="676">
        <f t="shared" ref="C764:C774" si="68">SUM(D764+H764)</f>
        <v>84091107</v>
      </c>
      <c r="D764" s="676">
        <v>393972</v>
      </c>
      <c r="E764" s="676">
        <v>130879</v>
      </c>
      <c r="F764" s="676">
        <v>159588</v>
      </c>
      <c r="G764" s="676">
        <v>103505</v>
      </c>
      <c r="H764" s="676">
        <v>83697135</v>
      </c>
      <c r="I764" s="676">
        <v>12177076</v>
      </c>
      <c r="J764" s="676">
        <v>23317616</v>
      </c>
      <c r="K764" s="691">
        <v>48202443</v>
      </c>
    </row>
    <row r="765" spans="2:11" ht="12.75">
      <c r="B765" s="701" t="s">
        <v>217</v>
      </c>
      <c r="C765" s="676">
        <f t="shared" si="68"/>
        <v>102461148</v>
      </c>
      <c r="D765" s="678">
        <v>472364</v>
      </c>
      <c r="E765" s="678">
        <v>133618</v>
      </c>
      <c r="F765" s="678">
        <v>212699</v>
      </c>
      <c r="G765" s="679">
        <v>126047</v>
      </c>
      <c r="H765" s="676">
        <v>101988784</v>
      </c>
      <c r="I765" s="678">
        <v>15849028</v>
      </c>
      <c r="J765" s="678">
        <v>27673719</v>
      </c>
      <c r="K765" s="692">
        <v>58466037</v>
      </c>
    </row>
    <row r="766" spans="2:11" ht="12.75">
      <c r="B766" s="701" t="s">
        <v>218</v>
      </c>
      <c r="C766" s="676">
        <f t="shared" si="68"/>
        <v>89783783</v>
      </c>
      <c r="D766" s="676">
        <v>360230</v>
      </c>
      <c r="E766" s="677">
        <v>100047</v>
      </c>
      <c r="F766" s="677">
        <v>192268</v>
      </c>
      <c r="G766" s="677">
        <v>67915</v>
      </c>
      <c r="H766" s="676">
        <v>89423553</v>
      </c>
      <c r="I766" s="677">
        <v>13563784</v>
      </c>
      <c r="J766" s="677">
        <v>22215821</v>
      </c>
      <c r="K766" s="697">
        <v>53643948</v>
      </c>
    </row>
    <row r="767" spans="2:11" ht="12.75">
      <c r="B767" s="701" t="s">
        <v>219</v>
      </c>
      <c r="C767" s="676">
        <f t="shared" si="68"/>
        <v>91368131</v>
      </c>
      <c r="D767" s="681">
        <v>376395</v>
      </c>
      <c r="E767" s="681">
        <v>114763</v>
      </c>
      <c r="F767" s="681">
        <v>205460</v>
      </c>
      <c r="G767" s="681">
        <v>56172</v>
      </c>
      <c r="H767" s="681">
        <v>90991736</v>
      </c>
      <c r="I767" s="681">
        <v>14560960</v>
      </c>
      <c r="J767" s="681">
        <v>23348822</v>
      </c>
      <c r="K767" s="693">
        <v>53081954</v>
      </c>
    </row>
    <row r="768" spans="2:11" ht="12.75">
      <c r="B768" s="701" t="s">
        <v>220</v>
      </c>
      <c r="C768" s="676">
        <f t="shared" si="68"/>
        <v>99584261</v>
      </c>
      <c r="D768" s="676">
        <v>409711</v>
      </c>
      <c r="E768" s="677">
        <v>113176</v>
      </c>
      <c r="F768" s="677">
        <v>212213</v>
      </c>
      <c r="G768" s="677">
        <v>84322</v>
      </c>
      <c r="H768" s="676">
        <v>99174550</v>
      </c>
      <c r="I768" s="677">
        <v>16143401</v>
      </c>
      <c r="J768" s="677">
        <v>24372903</v>
      </c>
      <c r="K768" s="697">
        <v>58658246</v>
      </c>
    </row>
    <row r="769" spans="2:11" ht="12.75">
      <c r="B769" s="701" t="s">
        <v>221</v>
      </c>
      <c r="C769" s="676">
        <f>SUM(D769+H769)</f>
        <v>97936639</v>
      </c>
      <c r="D769" s="678">
        <v>463172</v>
      </c>
      <c r="E769" s="678">
        <v>157219</v>
      </c>
      <c r="F769" s="678">
        <v>221210</v>
      </c>
      <c r="G769" s="679">
        <v>84743</v>
      </c>
      <c r="H769" s="676">
        <v>97473467</v>
      </c>
      <c r="I769" s="678">
        <v>16134948</v>
      </c>
      <c r="J769" s="678">
        <v>29010696</v>
      </c>
      <c r="K769" s="692">
        <v>52327823</v>
      </c>
    </row>
    <row r="770" spans="2:11" ht="12.75">
      <c r="B770" s="701" t="s">
        <v>222</v>
      </c>
      <c r="C770" s="676">
        <f>SUM(D770+H770)</f>
        <v>90347661</v>
      </c>
      <c r="D770" s="678">
        <v>506165</v>
      </c>
      <c r="E770" s="678">
        <v>172138</v>
      </c>
      <c r="F770" s="678">
        <v>205839</v>
      </c>
      <c r="G770" s="679">
        <v>128188</v>
      </c>
      <c r="H770" s="676">
        <v>89841496</v>
      </c>
      <c r="I770" s="678">
        <v>13379420</v>
      </c>
      <c r="J770" s="678">
        <v>26379670</v>
      </c>
      <c r="K770" s="692">
        <v>50082406</v>
      </c>
    </row>
    <row r="771" spans="2:11" ht="12.75">
      <c r="B771" s="701" t="s">
        <v>223</v>
      </c>
      <c r="C771" s="676">
        <f t="shared" si="68"/>
        <v>92736838</v>
      </c>
      <c r="D771" s="676">
        <v>498464</v>
      </c>
      <c r="E771" s="677">
        <v>155328</v>
      </c>
      <c r="F771" s="677">
        <v>258397</v>
      </c>
      <c r="G771" s="677">
        <v>84739</v>
      </c>
      <c r="H771" s="676">
        <v>92238374</v>
      </c>
      <c r="I771" s="677">
        <v>14500535</v>
      </c>
      <c r="J771" s="677">
        <v>28611254</v>
      </c>
      <c r="K771" s="697">
        <v>49126585</v>
      </c>
    </row>
    <row r="772" spans="2:11" ht="12.75">
      <c r="B772" s="701" t="s">
        <v>224</v>
      </c>
      <c r="C772" s="676">
        <f t="shared" si="68"/>
        <v>91063370</v>
      </c>
      <c r="D772" s="678">
        <v>499340</v>
      </c>
      <c r="E772" s="678">
        <v>126691</v>
      </c>
      <c r="F772" s="678">
        <v>209408</v>
      </c>
      <c r="G772" s="678">
        <v>163241</v>
      </c>
      <c r="H772" s="677">
        <v>90564030</v>
      </c>
      <c r="I772" s="678">
        <v>14582999</v>
      </c>
      <c r="J772" s="678">
        <v>30907506</v>
      </c>
      <c r="K772" s="692">
        <v>45073525</v>
      </c>
    </row>
    <row r="773" spans="2:11" ht="12.75">
      <c r="B773" s="701" t="s">
        <v>225</v>
      </c>
      <c r="C773" s="676">
        <f t="shared" si="68"/>
        <v>90002890</v>
      </c>
      <c r="D773" s="678">
        <v>388410</v>
      </c>
      <c r="E773" s="678">
        <v>91354</v>
      </c>
      <c r="F773" s="678">
        <v>162741</v>
      </c>
      <c r="G773" s="678">
        <v>134315</v>
      </c>
      <c r="H773" s="677">
        <v>89614480</v>
      </c>
      <c r="I773" s="678">
        <v>13880364</v>
      </c>
      <c r="J773" s="678">
        <v>31315926</v>
      </c>
      <c r="K773" s="692">
        <v>44418190</v>
      </c>
    </row>
    <row r="774" spans="2:11" ht="12.75">
      <c r="B774" s="701" t="s">
        <v>226</v>
      </c>
      <c r="C774" s="676">
        <f t="shared" si="68"/>
        <v>87779993</v>
      </c>
      <c r="D774" s="678">
        <v>372490</v>
      </c>
      <c r="E774" s="678">
        <v>106517</v>
      </c>
      <c r="F774" s="678">
        <v>149483</v>
      </c>
      <c r="G774" s="679">
        <v>116490</v>
      </c>
      <c r="H774" s="680">
        <v>87407503</v>
      </c>
      <c r="I774" s="678">
        <v>13264826</v>
      </c>
      <c r="J774" s="678">
        <v>29875108</v>
      </c>
      <c r="K774" s="692">
        <v>44267569</v>
      </c>
    </row>
    <row r="775" spans="2:11" ht="12.75">
      <c r="B775" s="701"/>
      <c r="C775" s="675"/>
      <c r="D775" s="672"/>
      <c r="E775" s="673"/>
      <c r="F775" s="673"/>
      <c r="G775" s="673"/>
      <c r="H775" s="672"/>
      <c r="I775" s="673"/>
      <c r="J775" s="673"/>
      <c r="K775" s="706"/>
    </row>
    <row r="776" spans="2:11" ht="12.75">
      <c r="B776" s="698">
        <v>2021</v>
      </c>
      <c r="C776" s="674">
        <f t="shared" ref="C776:K776" si="69">SUM(C763:C774)</f>
        <v>1095265421</v>
      </c>
      <c r="D776" s="674">
        <f t="shared" si="69"/>
        <v>5156470</v>
      </c>
      <c r="E776" s="674">
        <f t="shared" si="69"/>
        <v>1516979</v>
      </c>
      <c r="F776" s="674">
        <f t="shared" si="69"/>
        <v>2381710</v>
      </c>
      <c r="G776" s="674">
        <f t="shared" si="69"/>
        <v>1257781</v>
      </c>
      <c r="H776" s="674">
        <f t="shared" si="69"/>
        <v>1090108951</v>
      </c>
      <c r="I776" s="674">
        <f t="shared" si="69"/>
        <v>169280744</v>
      </c>
      <c r="J776" s="674">
        <f t="shared" si="69"/>
        <v>320611491</v>
      </c>
      <c r="K776" s="707">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63"/>
      <c r="C779" s="669"/>
      <c r="D779" s="669"/>
      <c r="E779" s="708"/>
      <c r="F779" s="709" t="s">
        <v>241</v>
      </c>
      <c r="G779" s="709"/>
      <c r="H779" s="709"/>
      <c r="I779" s="709"/>
      <c r="J779" s="710"/>
      <c r="K779" s="711"/>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56">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56">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56">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56">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56">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56">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56">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56">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56">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56">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56">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58">
        <f t="shared" si="78"/>
        <v>638.00831603827976</v>
      </c>
    </row>
    <row r="795" spans="2:11" ht="18">
      <c r="B795" s="1580" t="s">
        <v>476</v>
      </c>
      <c r="C795" s="1580"/>
      <c r="D795" s="1580"/>
      <c r="E795" s="1580"/>
      <c r="F795" s="1580"/>
      <c r="G795" s="1580"/>
      <c r="H795" s="1580"/>
      <c r="I795" s="1580"/>
      <c r="J795" s="1580"/>
      <c r="K795" s="1580"/>
    </row>
    <row r="796" spans="2:11" ht="18.75" thickBot="1">
      <c r="B796" s="787"/>
      <c r="C796" s="787"/>
      <c r="D796" s="787"/>
      <c r="E796" s="787"/>
      <c r="F796" s="558" t="s">
        <v>202</v>
      </c>
      <c r="G796" s="787"/>
      <c r="H796" s="787"/>
      <c r="I796" s="787"/>
      <c r="J796" s="787"/>
      <c r="K796" s="787"/>
    </row>
    <row r="797" spans="2:11" ht="12.75">
      <c r="B797" s="1581" t="s">
        <v>203</v>
      </c>
      <c r="C797" s="1582" t="s">
        <v>18</v>
      </c>
      <c r="D797" s="1582" t="s">
        <v>204</v>
      </c>
      <c r="E797" s="1583" t="s">
        <v>205</v>
      </c>
      <c r="F797" s="1584"/>
      <c r="G797" s="1585"/>
      <c r="H797" s="1582" t="s">
        <v>206</v>
      </c>
      <c r="I797" s="1583" t="s">
        <v>207</v>
      </c>
      <c r="J797" s="1584"/>
      <c r="K797" s="1586"/>
    </row>
    <row r="798" spans="2:11">
      <c r="B798" s="1573"/>
      <c r="C798" s="1557"/>
      <c r="D798" s="1557"/>
      <c r="E798" s="1566" t="s">
        <v>244</v>
      </c>
      <c r="F798" s="1557" t="s">
        <v>245</v>
      </c>
      <c r="G798" s="1557" t="s">
        <v>246</v>
      </c>
      <c r="H798" s="1557"/>
      <c r="I798" s="1566" t="s">
        <v>211</v>
      </c>
      <c r="J798" s="1566" t="s">
        <v>20</v>
      </c>
      <c r="K798" s="1576" t="s">
        <v>283</v>
      </c>
    </row>
    <row r="799" spans="2:11" ht="12" thickBot="1">
      <c r="B799" s="1656"/>
      <c r="C799" s="1657"/>
      <c r="D799" s="1657"/>
      <c r="E799" s="1658"/>
      <c r="F799" s="1657"/>
      <c r="G799" s="1657"/>
      <c r="H799" s="1657"/>
      <c r="I799" s="1658"/>
      <c r="J799" s="1658"/>
      <c r="K799" s="1659"/>
    </row>
    <row r="800" spans="2:11" ht="13.5" thickBot="1">
      <c r="B800" s="788">
        <v>0</v>
      </c>
      <c r="C800" s="789">
        <v>1</v>
      </c>
      <c r="D800" s="789">
        <v>2</v>
      </c>
      <c r="E800" s="790">
        <v>3</v>
      </c>
      <c r="F800" s="790">
        <v>4</v>
      </c>
      <c r="G800" s="789">
        <v>5</v>
      </c>
      <c r="H800" s="789">
        <v>6</v>
      </c>
      <c r="I800" s="789">
        <v>7</v>
      </c>
      <c r="J800" s="789">
        <v>8</v>
      </c>
      <c r="K800" s="791">
        <v>9</v>
      </c>
    </row>
    <row r="801" spans="2:11" ht="12.75">
      <c r="B801" s="661"/>
      <c r="C801" s="503"/>
      <c r="D801" s="503"/>
      <c r="E801" s="503"/>
      <c r="F801" s="503"/>
      <c r="G801" s="503"/>
      <c r="H801" s="503"/>
      <c r="I801" s="503"/>
      <c r="J801" s="503"/>
      <c r="K801" s="662"/>
    </row>
    <row r="802" spans="2:11" ht="14.25">
      <c r="B802" s="663"/>
      <c r="C802" s="1552" t="s">
        <v>214</v>
      </c>
      <c r="D802" s="1552"/>
      <c r="E802" s="1552"/>
      <c r="F802" s="1552"/>
      <c r="G802" s="1552"/>
      <c r="H802" s="1552"/>
      <c r="I802" s="1552"/>
      <c r="J802" s="1552"/>
      <c r="K802" s="1553"/>
    </row>
    <row r="803" spans="2:11" ht="12.75">
      <c r="B803" s="661"/>
      <c r="C803" s="503"/>
      <c r="D803" s="503"/>
      <c r="E803" s="503"/>
      <c r="F803" s="503"/>
      <c r="G803" s="503"/>
      <c r="H803" s="503"/>
      <c r="I803" s="503"/>
      <c r="J803" s="503"/>
      <c r="K803" s="662"/>
    </row>
    <row r="804" spans="2:11" ht="12.75">
      <c r="B804" s="690" t="s">
        <v>215</v>
      </c>
      <c r="C804" s="676">
        <f>SUM(D804+H804)</f>
        <v>136548</v>
      </c>
      <c r="D804" s="676">
        <v>3929</v>
      </c>
      <c r="E804" s="676">
        <v>1797</v>
      </c>
      <c r="F804" s="676">
        <v>1634</v>
      </c>
      <c r="G804" s="676">
        <v>498</v>
      </c>
      <c r="H804" s="676">
        <v>132619</v>
      </c>
      <c r="I804" s="676">
        <v>22626</v>
      </c>
      <c r="J804" s="676">
        <v>43264</v>
      </c>
      <c r="K804" s="691">
        <v>66729</v>
      </c>
    </row>
    <row r="805" spans="2:11" ht="12.75">
      <c r="B805" s="690" t="s">
        <v>216</v>
      </c>
      <c r="C805" s="676">
        <f t="shared" ref="C805:C815" si="79">SUM(D805+H805)</f>
        <v>145755</v>
      </c>
      <c r="D805" s="676">
        <v>3630</v>
      </c>
      <c r="E805" s="676">
        <v>1663</v>
      </c>
      <c r="F805" s="676">
        <v>1564</v>
      </c>
      <c r="G805" s="676">
        <v>403</v>
      </c>
      <c r="H805" s="676">
        <v>142125</v>
      </c>
      <c r="I805" s="676">
        <v>25418</v>
      </c>
      <c r="J805" s="676">
        <v>42207</v>
      </c>
      <c r="K805" s="691">
        <v>74500</v>
      </c>
    </row>
    <row r="806" spans="2:11" ht="12.75">
      <c r="B806" s="690" t="s">
        <v>217</v>
      </c>
      <c r="C806" s="676">
        <f t="shared" si="79"/>
        <v>171713</v>
      </c>
      <c r="D806" s="678">
        <v>3501</v>
      </c>
      <c r="E806" s="678">
        <v>1634</v>
      </c>
      <c r="F806" s="678">
        <v>1235</v>
      </c>
      <c r="G806" s="679">
        <v>632</v>
      </c>
      <c r="H806" s="676">
        <v>168212</v>
      </c>
      <c r="I806" s="678">
        <v>29512</v>
      </c>
      <c r="J806" s="678">
        <v>49145</v>
      </c>
      <c r="K806" s="692">
        <v>89555</v>
      </c>
    </row>
    <row r="807" spans="2:11" ht="12.75">
      <c r="B807" s="690" t="s">
        <v>218</v>
      </c>
      <c r="C807" s="676">
        <f>SUM(D807+H807)</f>
        <v>145602</v>
      </c>
      <c r="D807" s="676">
        <v>3291</v>
      </c>
      <c r="E807" s="677">
        <v>1621</v>
      </c>
      <c r="F807" s="677">
        <v>1390</v>
      </c>
      <c r="G807" s="676">
        <v>280</v>
      </c>
      <c r="H807" s="676">
        <v>142311</v>
      </c>
      <c r="I807" s="676">
        <v>25191</v>
      </c>
      <c r="J807" s="676">
        <v>41794</v>
      </c>
      <c r="K807" s="691">
        <v>75326</v>
      </c>
    </row>
    <row r="808" spans="2:11" ht="12.75">
      <c r="B808" s="690" t="s">
        <v>219</v>
      </c>
      <c r="C808" s="676">
        <f>SUM(D808+H808)</f>
        <v>150373</v>
      </c>
      <c r="D808" s="529">
        <v>2826</v>
      </c>
      <c r="E808" s="681">
        <v>1233</v>
      </c>
      <c r="F808" s="671">
        <v>1118</v>
      </c>
      <c r="G808" s="671">
        <v>475</v>
      </c>
      <c r="H808" s="529">
        <v>147547</v>
      </c>
      <c r="I808" s="681">
        <v>28306</v>
      </c>
      <c r="J808" s="681">
        <v>40535</v>
      </c>
      <c r="K808" s="693">
        <v>78706</v>
      </c>
    </row>
    <row r="809" spans="2:11" ht="12.75">
      <c r="B809" s="690" t="s">
        <v>220</v>
      </c>
      <c r="C809" s="676">
        <f t="shared" si="79"/>
        <v>157880</v>
      </c>
      <c r="D809" s="676">
        <v>3242</v>
      </c>
      <c r="E809" s="677">
        <v>1632</v>
      </c>
      <c r="F809" s="677">
        <v>1361</v>
      </c>
      <c r="G809" s="676">
        <v>249</v>
      </c>
      <c r="H809" s="676">
        <v>154638</v>
      </c>
      <c r="I809" s="676">
        <v>30478</v>
      </c>
      <c r="J809" s="676">
        <v>43813</v>
      </c>
      <c r="K809" s="691">
        <v>80347</v>
      </c>
    </row>
    <row r="810" spans="2:11" ht="12.75">
      <c r="B810" s="690" t="s">
        <v>221</v>
      </c>
      <c r="C810" s="676">
        <f>SUM(D810+H810)</f>
        <v>143062</v>
      </c>
      <c r="D810" s="530">
        <v>3380</v>
      </c>
      <c r="E810" s="678">
        <v>1705</v>
      </c>
      <c r="F810" s="679">
        <v>1237</v>
      </c>
      <c r="G810" s="679">
        <v>438</v>
      </c>
      <c r="H810" s="676">
        <v>139682</v>
      </c>
      <c r="I810" s="678">
        <v>26891</v>
      </c>
      <c r="J810" s="678">
        <v>45026</v>
      </c>
      <c r="K810" s="692">
        <v>67765</v>
      </c>
    </row>
    <row r="811" spans="2:11" ht="12.75">
      <c r="B811" s="690" t="s">
        <v>222</v>
      </c>
      <c r="C811" s="676">
        <f t="shared" si="79"/>
        <v>150735</v>
      </c>
      <c r="D811" s="530">
        <v>3542</v>
      </c>
      <c r="E811" s="678">
        <v>1475</v>
      </c>
      <c r="F811" s="678">
        <v>1669</v>
      </c>
      <c r="G811" s="679">
        <v>398</v>
      </c>
      <c r="H811" s="676">
        <v>147193</v>
      </c>
      <c r="I811" s="678">
        <v>24660</v>
      </c>
      <c r="J811" s="678">
        <v>45770</v>
      </c>
      <c r="K811" s="692">
        <v>76763</v>
      </c>
    </row>
    <row r="812" spans="2:11" ht="12.75">
      <c r="B812" s="690" t="s">
        <v>223</v>
      </c>
      <c r="C812" s="676">
        <f t="shared" si="79"/>
        <v>153716</v>
      </c>
      <c r="D812" s="676">
        <v>3971</v>
      </c>
      <c r="E812" s="677">
        <v>1882</v>
      </c>
      <c r="F812" s="677">
        <v>1766</v>
      </c>
      <c r="G812" s="676">
        <v>323</v>
      </c>
      <c r="H812" s="676">
        <v>149745</v>
      </c>
      <c r="I812" s="676">
        <v>26122</v>
      </c>
      <c r="J812" s="676">
        <v>51264</v>
      </c>
      <c r="K812" s="691">
        <v>72359</v>
      </c>
    </row>
    <row r="813" spans="2:11" ht="12.75">
      <c r="B813" s="694" t="s">
        <v>224</v>
      </c>
      <c r="C813" s="676">
        <f>SUM(D813+H813)</f>
        <v>141811</v>
      </c>
      <c r="D813" s="530">
        <v>3613</v>
      </c>
      <c r="E813" s="678">
        <v>1762</v>
      </c>
      <c r="F813" s="678">
        <v>1478</v>
      </c>
      <c r="G813" s="678">
        <v>373</v>
      </c>
      <c r="H813" s="677">
        <v>138198</v>
      </c>
      <c r="I813" s="678">
        <v>24782</v>
      </c>
      <c r="J813" s="678">
        <v>47887</v>
      </c>
      <c r="K813" s="692">
        <v>65529</v>
      </c>
    </row>
    <row r="814" spans="2:11" ht="12.75">
      <c r="B814" s="695" t="s">
        <v>225</v>
      </c>
      <c r="C814" s="676">
        <f>SUM(D814+H814)</f>
        <v>160182</v>
      </c>
      <c r="D814" s="678">
        <v>3525</v>
      </c>
      <c r="E814" s="678">
        <v>1413</v>
      </c>
      <c r="F814" s="678">
        <v>1694</v>
      </c>
      <c r="G814" s="678">
        <v>418</v>
      </c>
      <c r="H814" s="678">
        <v>156657</v>
      </c>
      <c r="I814" s="678">
        <v>26273</v>
      </c>
      <c r="J814" s="678">
        <v>53250</v>
      </c>
      <c r="K814" s="692">
        <v>77134</v>
      </c>
    </row>
    <row r="815" spans="2:11" ht="12.75">
      <c r="B815" s="695" t="s">
        <v>226</v>
      </c>
      <c r="C815" s="676">
        <f t="shared" si="79"/>
        <v>132948</v>
      </c>
      <c r="D815" s="678">
        <v>4099</v>
      </c>
      <c r="E815" s="678">
        <v>2454</v>
      </c>
      <c r="F815" s="678">
        <v>1331</v>
      </c>
      <c r="G815" s="678">
        <v>314</v>
      </c>
      <c r="H815" s="678">
        <v>128849</v>
      </c>
      <c r="I815" s="678">
        <v>23103</v>
      </c>
      <c r="J815" s="678">
        <v>43279</v>
      </c>
      <c r="K815" s="692">
        <v>62467</v>
      </c>
    </row>
    <row r="816" spans="2:11" ht="15">
      <c r="B816" s="696"/>
      <c r="C816" s="677"/>
      <c r="D816" s="677"/>
      <c r="E816" s="677"/>
      <c r="F816" s="677"/>
      <c r="G816" s="677"/>
      <c r="H816" s="677"/>
      <c r="I816" s="677"/>
      <c r="J816" s="677"/>
      <c r="K816" s="697"/>
    </row>
    <row r="817" spans="2:11" ht="12.75">
      <c r="B817" s="698">
        <v>2022</v>
      </c>
      <c r="C817" s="670">
        <f t="shared" ref="C817:K817" si="80">SUM(C804:C815)</f>
        <v>1790325</v>
      </c>
      <c r="D817" s="670">
        <f>SUM(D804:D815)</f>
        <v>42549</v>
      </c>
      <c r="E817" s="670">
        <f t="shared" si="80"/>
        <v>20271</v>
      </c>
      <c r="F817" s="670">
        <f t="shared" si="80"/>
        <v>17477</v>
      </c>
      <c r="G817" s="670">
        <f>SUM(G804:G815)</f>
        <v>4801</v>
      </c>
      <c r="H817" s="670">
        <f t="shared" si="80"/>
        <v>1747776</v>
      </c>
      <c r="I817" s="670">
        <f t="shared" si="80"/>
        <v>313362</v>
      </c>
      <c r="J817" s="670">
        <f t="shared" si="80"/>
        <v>547234</v>
      </c>
      <c r="K817" s="699">
        <f t="shared" si="80"/>
        <v>887180</v>
      </c>
    </row>
    <row r="818" spans="2:11" ht="12.75">
      <c r="B818" s="663"/>
      <c r="C818" s="664"/>
      <c r="D818" s="664"/>
      <c r="E818" s="664"/>
      <c r="F818" s="664"/>
      <c r="G818" s="664"/>
      <c r="H818" s="664"/>
      <c r="I818" s="664"/>
      <c r="J818" s="664"/>
      <c r="K818" s="700"/>
    </row>
    <row r="819" spans="2:11" ht="12.75">
      <c r="B819" s="663"/>
      <c r="C819" s="1551" t="s">
        <v>239</v>
      </c>
      <c r="D819" s="1551"/>
      <c r="E819" s="1551"/>
      <c r="F819" s="1551"/>
      <c r="G819" s="1551"/>
      <c r="H819" s="1551"/>
      <c r="I819" s="1551"/>
      <c r="J819" s="1551"/>
      <c r="K819" s="1577"/>
    </row>
    <row r="820" spans="2:11" ht="12.75">
      <c r="B820" s="661"/>
      <c r="C820" s="664"/>
      <c r="D820" s="664"/>
      <c r="E820" s="664"/>
      <c r="F820" s="664"/>
      <c r="G820" s="664"/>
      <c r="H820" s="664"/>
      <c r="I820" s="664"/>
      <c r="J820" s="664"/>
      <c r="K820" s="700"/>
    </row>
    <row r="821" spans="2:11" ht="12.75">
      <c r="B821" s="701" t="s">
        <v>215</v>
      </c>
      <c r="C821" s="676">
        <f t="shared" ref="C821:C832" si="81">SUM(D821+H821)</f>
        <v>41417613</v>
      </c>
      <c r="D821" s="676">
        <v>218194</v>
      </c>
      <c r="E821" s="676">
        <v>60008</v>
      </c>
      <c r="F821" s="676">
        <v>88025</v>
      </c>
      <c r="G821" s="676">
        <v>70161</v>
      </c>
      <c r="H821" s="676">
        <v>41199419</v>
      </c>
      <c r="I821" s="676">
        <v>6311434</v>
      </c>
      <c r="J821" s="676">
        <v>12395663</v>
      </c>
      <c r="K821" s="691">
        <v>22492322</v>
      </c>
    </row>
    <row r="822" spans="2:11" ht="12.75">
      <c r="B822" s="701" t="s">
        <v>216</v>
      </c>
      <c r="C822" s="676">
        <f t="shared" si="81"/>
        <v>44315521</v>
      </c>
      <c r="D822" s="676">
        <v>207947</v>
      </c>
      <c r="E822" s="676">
        <v>57220</v>
      </c>
      <c r="F822" s="676">
        <v>93239</v>
      </c>
      <c r="G822" s="676">
        <v>57488</v>
      </c>
      <c r="H822" s="676">
        <v>44107574</v>
      </c>
      <c r="I822" s="676">
        <v>6984362</v>
      </c>
      <c r="J822" s="676">
        <v>12039817</v>
      </c>
      <c r="K822" s="691">
        <v>25083395</v>
      </c>
    </row>
    <row r="823" spans="2:11" ht="12.75">
      <c r="B823" s="701" t="s">
        <v>217</v>
      </c>
      <c r="C823" s="676">
        <f t="shared" si="81"/>
        <v>52715184</v>
      </c>
      <c r="D823" s="678">
        <v>217652</v>
      </c>
      <c r="E823" s="678">
        <v>55251</v>
      </c>
      <c r="F823" s="678">
        <v>71208</v>
      </c>
      <c r="G823" s="679">
        <v>91193</v>
      </c>
      <c r="H823" s="676">
        <v>52497532</v>
      </c>
      <c r="I823" s="678">
        <v>8127831</v>
      </c>
      <c r="J823" s="678">
        <v>14165091</v>
      </c>
      <c r="K823" s="692">
        <v>30204610</v>
      </c>
    </row>
    <row r="824" spans="2:11" ht="12.75">
      <c r="B824" s="701" t="s">
        <v>218</v>
      </c>
      <c r="C824" s="676">
        <f t="shared" si="81"/>
        <v>44374800</v>
      </c>
      <c r="D824" s="676">
        <v>186238</v>
      </c>
      <c r="E824" s="677">
        <v>54803</v>
      </c>
      <c r="F824" s="677">
        <v>88023</v>
      </c>
      <c r="G824" s="676">
        <v>43412</v>
      </c>
      <c r="H824" s="676">
        <v>44188562</v>
      </c>
      <c r="I824" s="676">
        <v>7004264</v>
      </c>
      <c r="J824" s="676">
        <v>12007379</v>
      </c>
      <c r="K824" s="691">
        <v>25176919</v>
      </c>
    </row>
    <row r="825" spans="2:11" ht="12.75">
      <c r="B825" s="701" t="s">
        <v>219</v>
      </c>
      <c r="C825" s="676">
        <f t="shared" si="81"/>
        <v>45801623</v>
      </c>
      <c r="D825" s="681">
        <v>173560</v>
      </c>
      <c r="E825" s="681">
        <v>41398</v>
      </c>
      <c r="F825" s="681">
        <v>64805</v>
      </c>
      <c r="G825" s="681">
        <v>67357</v>
      </c>
      <c r="H825" s="681">
        <v>45628063</v>
      </c>
      <c r="I825" s="681">
        <v>7902441</v>
      </c>
      <c r="J825" s="681">
        <v>11652113</v>
      </c>
      <c r="K825" s="693">
        <v>26073509</v>
      </c>
    </row>
    <row r="826" spans="2:11" ht="12.75">
      <c r="B826" s="701" t="s">
        <v>220</v>
      </c>
      <c r="C826" s="676">
        <f t="shared" si="81"/>
        <v>47759774</v>
      </c>
      <c r="D826" s="676">
        <v>179412</v>
      </c>
      <c r="E826" s="677">
        <v>55060</v>
      </c>
      <c r="F826" s="677">
        <v>84608</v>
      </c>
      <c r="G826" s="676">
        <v>39744</v>
      </c>
      <c r="H826" s="676">
        <v>47580362</v>
      </c>
      <c r="I826" s="676">
        <v>8498078</v>
      </c>
      <c r="J826" s="676">
        <v>12333698</v>
      </c>
      <c r="K826" s="691">
        <v>26748586</v>
      </c>
    </row>
    <row r="827" spans="2:11" ht="12.75">
      <c r="B827" s="701" t="s">
        <v>221</v>
      </c>
      <c r="C827" s="676">
        <f t="shared" si="81"/>
        <v>43234539</v>
      </c>
      <c r="D827" s="678">
        <v>195648</v>
      </c>
      <c r="E827" s="678">
        <v>59628</v>
      </c>
      <c r="F827" s="678">
        <v>73706</v>
      </c>
      <c r="G827" s="679">
        <v>62314</v>
      </c>
      <c r="H827" s="676">
        <v>43038891</v>
      </c>
      <c r="I827" s="678">
        <v>7333368</v>
      </c>
      <c r="J827" s="678">
        <v>12653809</v>
      </c>
      <c r="K827" s="692">
        <v>23051714</v>
      </c>
    </row>
    <row r="828" spans="2:11" ht="12.75">
      <c r="B828" s="701" t="s">
        <v>222</v>
      </c>
      <c r="C828" s="676">
        <f t="shared" si="81"/>
        <v>45662512</v>
      </c>
      <c r="D828" s="678">
        <v>200897</v>
      </c>
      <c r="E828" s="678">
        <v>49821</v>
      </c>
      <c r="F828" s="678">
        <v>95483</v>
      </c>
      <c r="G828" s="679">
        <v>55593</v>
      </c>
      <c r="H828" s="676">
        <v>45461615</v>
      </c>
      <c r="I828" s="678">
        <v>6651598</v>
      </c>
      <c r="J828" s="678">
        <v>12888844</v>
      </c>
      <c r="K828" s="692">
        <v>25921173</v>
      </c>
    </row>
    <row r="829" spans="2:11" ht="12.75">
      <c r="B829" s="701" t="s">
        <v>223</v>
      </c>
      <c r="C829" s="676">
        <f t="shared" si="81"/>
        <v>45320520</v>
      </c>
      <c r="D829" s="678">
        <v>216155</v>
      </c>
      <c r="E829" s="678">
        <v>63461</v>
      </c>
      <c r="F829" s="678">
        <v>105215</v>
      </c>
      <c r="G829" s="679">
        <v>47479</v>
      </c>
      <c r="H829" s="676">
        <v>45104365</v>
      </c>
      <c r="I829" s="678">
        <v>7009204</v>
      </c>
      <c r="J829" s="678">
        <v>13890386</v>
      </c>
      <c r="K829" s="692">
        <v>24204775</v>
      </c>
    </row>
    <row r="830" spans="2:11" ht="12.75">
      <c r="B830" s="701" t="s">
        <v>224</v>
      </c>
      <c r="C830" s="676">
        <f>SUM(D830+H830)</f>
        <v>42133413</v>
      </c>
      <c r="D830" s="678">
        <v>195121</v>
      </c>
      <c r="E830" s="678">
        <v>60390</v>
      </c>
      <c r="F830" s="678">
        <v>91985</v>
      </c>
      <c r="G830" s="678">
        <v>42746</v>
      </c>
      <c r="H830" s="677">
        <v>41938292</v>
      </c>
      <c r="I830" s="678">
        <v>6745125</v>
      </c>
      <c r="J830" s="678">
        <v>13325675</v>
      </c>
      <c r="K830" s="692">
        <v>21867492</v>
      </c>
    </row>
    <row r="831" spans="2:11" ht="12.75">
      <c r="B831" s="701" t="s">
        <v>225</v>
      </c>
      <c r="C831" s="676">
        <f>SUM(D831+H831)</f>
        <v>48529107</v>
      </c>
      <c r="D831" s="678">
        <v>215596</v>
      </c>
      <c r="E831" s="678">
        <v>48730</v>
      </c>
      <c r="F831" s="678">
        <v>104899</v>
      </c>
      <c r="G831" s="678">
        <v>61967</v>
      </c>
      <c r="H831" s="677">
        <v>48313511</v>
      </c>
      <c r="I831" s="678">
        <v>7047896</v>
      </c>
      <c r="J831" s="678">
        <v>15011518</v>
      </c>
      <c r="K831" s="692">
        <v>26254097</v>
      </c>
    </row>
    <row r="832" spans="2:11" ht="12.75">
      <c r="B832" s="701" t="s">
        <v>226</v>
      </c>
      <c r="C832" s="676">
        <f t="shared" si="81"/>
        <v>39712145</v>
      </c>
      <c r="D832" s="678">
        <v>218354</v>
      </c>
      <c r="E832" s="678">
        <v>83464</v>
      </c>
      <c r="F832" s="678">
        <v>85972</v>
      </c>
      <c r="G832" s="678">
        <v>48918</v>
      </c>
      <c r="H832" s="678">
        <v>39493791</v>
      </c>
      <c r="I832" s="678">
        <v>6317303</v>
      </c>
      <c r="J832" s="678">
        <v>12322075</v>
      </c>
      <c r="K832" s="692">
        <v>20854413</v>
      </c>
    </row>
    <row r="833" spans="2:11" ht="12.75">
      <c r="B833" s="663"/>
      <c r="C833" s="677"/>
      <c r="D833" s="677"/>
      <c r="E833" s="677"/>
      <c r="F833" s="677"/>
      <c r="G833" s="677"/>
      <c r="H833" s="677"/>
      <c r="I833" s="677"/>
      <c r="J833" s="677"/>
      <c r="K833" s="697"/>
    </row>
    <row r="834" spans="2:11" ht="12.75">
      <c r="B834" s="698">
        <v>2022</v>
      </c>
      <c r="C834" s="670">
        <f t="shared" ref="C834:K834" si="82">SUM(C821:C832)</f>
        <v>540976751</v>
      </c>
      <c r="D834" s="670">
        <f t="shared" si="82"/>
        <v>2424774</v>
      </c>
      <c r="E834" s="670">
        <f t="shared" si="82"/>
        <v>689234</v>
      </c>
      <c r="F834" s="670">
        <f t="shared" si="82"/>
        <v>1047168</v>
      </c>
      <c r="G834" s="670">
        <f t="shared" si="82"/>
        <v>688372</v>
      </c>
      <c r="H834" s="670">
        <f t="shared" si="82"/>
        <v>538551977</v>
      </c>
      <c r="I834" s="670">
        <f t="shared" si="82"/>
        <v>85932904</v>
      </c>
      <c r="J834" s="670">
        <f t="shared" si="82"/>
        <v>154686068</v>
      </c>
      <c r="K834" s="699">
        <f t="shared" si="82"/>
        <v>297933005</v>
      </c>
    </row>
    <row r="835" spans="2:11" ht="12.75">
      <c r="B835" s="702"/>
      <c r="C835" s="665"/>
      <c r="D835" s="665"/>
      <c r="E835" s="665"/>
      <c r="F835" s="665"/>
      <c r="G835" s="665"/>
      <c r="H835" s="665"/>
      <c r="I835" s="665"/>
      <c r="J835" s="665"/>
      <c r="K835" s="703"/>
    </row>
    <row r="836" spans="2:11" ht="12.75" customHeight="1">
      <c r="B836" s="1554" t="s">
        <v>203</v>
      </c>
      <c r="C836" s="1556" t="s">
        <v>18</v>
      </c>
      <c r="D836" s="1556" t="s">
        <v>204</v>
      </c>
      <c r="E836" s="1558" t="s">
        <v>205</v>
      </c>
      <c r="F836" s="1559"/>
      <c r="G836" s="1560"/>
      <c r="H836" s="1561" t="s">
        <v>206</v>
      </c>
      <c r="I836" s="1563" t="s">
        <v>207</v>
      </c>
      <c r="J836" s="1564"/>
      <c r="K836" s="1578"/>
    </row>
    <row r="837" spans="2:11" ht="11.25" customHeight="1">
      <c r="B837" s="1555"/>
      <c r="C837" s="1557"/>
      <c r="D837" s="1557"/>
      <c r="E837" s="1565" t="s">
        <v>244</v>
      </c>
      <c r="F837" s="1556" t="s">
        <v>245</v>
      </c>
      <c r="G837" s="1556" t="s">
        <v>246</v>
      </c>
      <c r="H837" s="1562"/>
      <c r="I837" s="1565" t="s">
        <v>211</v>
      </c>
      <c r="J837" s="1565" t="s">
        <v>20</v>
      </c>
      <c r="K837" s="1575" t="s">
        <v>212</v>
      </c>
    </row>
    <row r="838" spans="2:11" ht="11.25" customHeight="1">
      <c r="B838" s="1555"/>
      <c r="C838" s="1557"/>
      <c r="D838" s="1557"/>
      <c r="E838" s="1566"/>
      <c r="F838" s="1557"/>
      <c r="G838" s="1557"/>
      <c r="H838" s="1562"/>
      <c r="I838" s="1567"/>
      <c r="J838" s="1567"/>
      <c r="K838" s="1579"/>
    </row>
    <row r="839" spans="2:11" ht="12.75">
      <c r="B839" s="659">
        <v>0</v>
      </c>
      <c r="C839" s="666">
        <v>1</v>
      </c>
      <c r="D839" s="666">
        <v>2</v>
      </c>
      <c r="E839" s="667">
        <v>3</v>
      </c>
      <c r="F839" s="667">
        <v>4</v>
      </c>
      <c r="G839" s="666">
        <v>5</v>
      </c>
      <c r="H839" s="666">
        <v>6</v>
      </c>
      <c r="I839" s="666">
        <v>7</v>
      </c>
      <c r="J839" s="666">
        <v>8</v>
      </c>
      <c r="K839" s="704">
        <v>9</v>
      </c>
    </row>
    <row r="840" spans="2:11" ht="12.75">
      <c r="B840" s="661"/>
      <c r="C840" s="664"/>
      <c r="D840" s="664"/>
      <c r="E840" s="664"/>
      <c r="F840" s="664"/>
      <c r="G840" s="664"/>
      <c r="H840" s="664"/>
      <c r="I840" s="664"/>
      <c r="J840" s="664"/>
      <c r="K840" s="700"/>
    </row>
    <row r="841" spans="2:11" ht="12.75">
      <c r="B841" s="663"/>
      <c r="C841" s="1551" t="s">
        <v>240</v>
      </c>
      <c r="D841" s="1551"/>
      <c r="E841" s="1551"/>
      <c r="F841" s="1551"/>
      <c r="G841" s="1551"/>
      <c r="H841" s="1551"/>
      <c r="I841" s="1551"/>
      <c r="J841" s="1551"/>
      <c r="K841" s="1577"/>
    </row>
    <row r="842" spans="2:11" ht="12.75">
      <c r="B842" s="663"/>
      <c r="C842" s="668"/>
      <c r="D842" s="668"/>
      <c r="E842" s="668"/>
      <c r="F842" s="668"/>
      <c r="G842" s="668"/>
      <c r="H842" s="668"/>
      <c r="I842" s="668"/>
      <c r="J842" s="668"/>
      <c r="K842" s="705"/>
    </row>
    <row r="843" spans="2:11" ht="12.75">
      <c r="B843" s="701" t="s">
        <v>215</v>
      </c>
      <c r="C843" s="676">
        <f>SUM(D843+H843)</f>
        <v>81540312</v>
      </c>
      <c r="D843" s="676">
        <v>383441</v>
      </c>
      <c r="E843" s="676">
        <v>105618</v>
      </c>
      <c r="F843" s="676">
        <v>154926</v>
      </c>
      <c r="G843" s="676">
        <v>122897</v>
      </c>
      <c r="H843" s="676">
        <v>81156871</v>
      </c>
      <c r="I843" s="676">
        <v>12406999</v>
      </c>
      <c r="J843" s="676">
        <v>25423507</v>
      </c>
      <c r="K843" s="691">
        <v>43326365</v>
      </c>
    </row>
    <row r="844" spans="2:11" ht="12.75">
      <c r="B844" s="701" t="s">
        <v>216</v>
      </c>
      <c r="C844" s="676">
        <f t="shared" ref="C844:C854" si="83">SUM(D844+H844)</f>
        <v>86937401</v>
      </c>
      <c r="D844" s="676">
        <v>363670</v>
      </c>
      <c r="E844" s="676">
        <v>101110</v>
      </c>
      <c r="F844" s="676">
        <v>162776</v>
      </c>
      <c r="G844" s="676">
        <v>99784</v>
      </c>
      <c r="H844" s="676">
        <v>86573731</v>
      </c>
      <c r="I844" s="676">
        <v>13786907</v>
      </c>
      <c r="J844" s="676">
        <v>24464422</v>
      </c>
      <c r="K844" s="691">
        <v>48322402</v>
      </c>
    </row>
    <row r="845" spans="2:11" ht="12.75">
      <c r="B845" s="701" t="s">
        <v>217</v>
      </c>
      <c r="C845" s="676">
        <f t="shared" si="83"/>
        <v>103051210</v>
      </c>
      <c r="D845" s="678">
        <v>382119</v>
      </c>
      <c r="E845" s="678">
        <v>98278</v>
      </c>
      <c r="F845" s="678">
        <v>124804</v>
      </c>
      <c r="G845" s="679">
        <v>159037</v>
      </c>
      <c r="H845" s="676">
        <v>102669091</v>
      </c>
      <c r="I845" s="678">
        <v>15805014</v>
      </c>
      <c r="J845" s="678">
        <v>28954294</v>
      </c>
      <c r="K845" s="692">
        <v>57909783</v>
      </c>
    </row>
    <row r="846" spans="2:11" ht="12.75">
      <c r="B846" s="701" t="s">
        <v>218</v>
      </c>
      <c r="C846" s="676">
        <f t="shared" si="83"/>
        <v>87053121</v>
      </c>
      <c r="D846" s="676">
        <v>329773</v>
      </c>
      <c r="E846" s="677">
        <v>97499</v>
      </c>
      <c r="F846" s="677">
        <v>155766</v>
      </c>
      <c r="G846" s="677">
        <v>76508</v>
      </c>
      <c r="H846" s="676">
        <v>86723348</v>
      </c>
      <c r="I846" s="677">
        <v>13774817</v>
      </c>
      <c r="J846" s="677">
        <v>24579121</v>
      </c>
      <c r="K846" s="697">
        <v>48369410</v>
      </c>
    </row>
    <row r="847" spans="2:11" ht="12.75">
      <c r="B847" s="701" t="s">
        <v>219</v>
      </c>
      <c r="C847" s="676">
        <f t="shared" si="83"/>
        <v>89056072</v>
      </c>
      <c r="D847" s="681">
        <v>304934</v>
      </c>
      <c r="E847" s="681">
        <v>73562</v>
      </c>
      <c r="F847" s="681">
        <v>115029</v>
      </c>
      <c r="G847" s="681">
        <v>116343</v>
      </c>
      <c r="H847" s="681">
        <v>88751138</v>
      </c>
      <c r="I847" s="681">
        <v>15396025</v>
      </c>
      <c r="J847" s="681">
        <v>23625439</v>
      </c>
      <c r="K847" s="693">
        <v>49729674</v>
      </c>
    </row>
    <row r="848" spans="2:11" ht="12.75">
      <c r="B848" s="701" t="s">
        <v>220</v>
      </c>
      <c r="C848" s="676">
        <f t="shared" si="83"/>
        <v>93687430</v>
      </c>
      <c r="D848" s="676">
        <v>317337</v>
      </c>
      <c r="E848" s="677">
        <v>97932</v>
      </c>
      <c r="F848" s="677">
        <v>148082</v>
      </c>
      <c r="G848" s="677">
        <v>71323</v>
      </c>
      <c r="H848" s="676">
        <v>93370093</v>
      </c>
      <c r="I848" s="677">
        <v>16766104</v>
      </c>
      <c r="J848" s="677">
        <v>25076984</v>
      </c>
      <c r="K848" s="697">
        <v>51527005</v>
      </c>
    </row>
    <row r="849" spans="2:11" ht="12.75">
      <c r="B849" s="701" t="s">
        <v>221</v>
      </c>
      <c r="C849" s="676">
        <f>SUM(D849+H849)</f>
        <v>85038985</v>
      </c>
      <c r="D849" s="678">
        <v>342222</v>
      </c>
      <c r="E849" s="678">
        <v>103425</v>
      </c>
      <c r="F849" s="678">
        <v>128169</v>
      </c>
      <c r="G849" s="679">
        <v>110628</v>
      </c>
      <c r="H849" s="676">
        <v>84696763</v>
      </c>
      <c r="I849" s="678">
        <v>14565486</v>
      </c>
      <c r="J849" s="678">
        <v>25746411</v>
      </c>
      <c r="K849" s="692">
        <v>44384866</v>
      </c>
    </row>
    <row r="850" spans="2:11" ht="12.75">
      <c r="B850" s="701" t="s">
        <v>222</v>
      </c>
      <c r="C850" s="676">
        <f>SUM(D850+H850)</f>
        <v>89548694</v>
      </c>
      <c r="D850" s="678">
        <v>353745</v>
      </c>
      <c r="E850" s="678">
        <v>87553</v>
      </c>
      <c r="F850" s="678">
        <v>166829</v>
      </c>
      <c r="G850" s="679">
        <v>99363</v>
      </c>
      <c r="H850" s="676">
        <v>89194949</v>
      </c>
      <c r="I850" s="678">
        <v>13197437</v>
      </c>
      <c r="J850" s="678">
        <v>26156739</v>
      </c>
      <c r="K850" s="692">
        <v>49840773</v>
      </c>
    </row>
    <row r="851" spans="2:11" ht="12.75">
      <c r="B851" s="701" t="s">
        <v>223</v>
      </c>
      <c r="C851" s="676">
        <f t="shared" si="83"/>
        <v>89482874</v>
      </c>
      <c r="D851" s="676">
        <v>380405</v>
      </c>
      <c r="E851" s="677">
        <v>112486</v>
      </c>
      <c r="F851" s="677">
        <v>183824</v>
      </c>
      <c r="G851" s="677">
        <v>84095</v>
      </c>
      <c r="H851" s="676">
        <v>89102469</v>
      </c>
      <c r="I851" s="677">
        <v>13855411</v>
      </c>
      <c r="J851" s="677">
        <v>28815167</v>
      </c>
      <c r="K851" s="697">
        <v>46431891</v>
      </c>
    </row>
    <row r="852" spans="2:11" ht="12.75">
      <c r="B852" s="701" t="s">
        <v>224</v>
      </c>
      <c r="C852" s="676">
        <f t="shared" si="83"/>
        <v>82599771</v>
      </c>
      <c r="D852" s="678">
        <v>347817</v>
      </c>
      <c r="E852" s="678">
        <v>107294</v>
      </c>
      <c r="F852" s="678">
        <v>165045</v>
      </c>
      <c r="G852" s="678">
        <v>75478</v>
      </c>
      <c r="H852" s="677">
        <v>82251954</v>
      </c>
      <c r="I852" s="678">
        <v>13173978</v>
      </c>
      <c r="J852" s="678">
        <v>27140711</v>
      </c>
      <c r="K852" s="692">
        <v>41937265</v>
      </c>
    </row>
    <row r="853" spans="2:11" ht="12.75">
      <c r="B853" s="701" t="s">
        <v>225</v>
      </c>
      <c r="C853" s="676">
        <f t="shared" si="83"/>
        <v>95899993</v>
      </c>
      <c r="D853" s="678">
        <v>378723</v>
      </c>
      <c r="E853" s="678">
        <v>85883</v>
      </c>
      <c r="F853" s="678">
        <v>183907</v>
      </c>
      <c r="G853" s="678">
        <v>108933</v>
      </c>
      <c r="H853" s="677">
        <v>95521270</v>
      </c>
      <c r="I853" s="678">
        <v>14100167</v>
      </c>
      <c r="J853" s="678">
        <v>30680146</v>
      </c>
      <c r="K853" s="692">
        <v>50740957</v>
      </c>
    </row>
    <row r="854" spans="2:11" ht="12.75">
      <c r="B854" s="701" t="s">
        <v>226</v>
      </c>
      <c r="C854" s="676">
        <f t="shared" si="83"/>
        <v>78613452</v>
      </c>
      <c r="D854" s="678">
        <v>378787</v>
      </c>
      <c r="E854" s="678">
        <v>145111</v>
      </c>
      <c r="F854" s="678">
        <v>148850</v>
      </c>
      <c r="G854" s="679">
        <v>84826</v>
      </c>
      <c r="H854" s="680">
        <v>78234665</v>
      </c>
      <c r="I854" s="678">
        <v>12419798</v>
      </c>
      <c r="J854" s="678">
        <v>25385359</v>
      </c>
      <c r="K854" s="692">
        <v>40429508</v>
      </c>
    </row>
    <row r="855" spans="2:11" ht="12.75">
      <c r="B855" s="701"/>
      <c r="C855" s="675"/>
      <c r="D855" s="672"/>
      <c r="E855" s="673"/>
      <c r="F855" s="673"/>
      <c r="G855" s="673"/>
      <c r="H855" s="672"/>
      <c r="I855" s="673"/>
      <c r="J855" s="673"/>
      <c r="K855" s="706"/>
    </row>
    <row r="856" spans="2:11" ht="12.75">
      <c r="B856" s="698">
        <v>2022</v>
      </c>
      <c r="C856" s="674">
        <f t="shared" ref="C856:K856" si="84">SUM(C843:C854)</f>
        <v>1062509315</v>
      </c>
      <c r="D856" s="674">
        <f t="shared" si="84"/>
        <v>4262973</v>
      </c>
      <c r="E856" s="674">
        <f t="shared" si="84"/>
        <v>1215751</v>
      </c>
      <c r="F856" s="674">
        <f t="shared" si="84"/>
        <v>1838007</v>
      </c>
      <c r="G856" s="674">
        <f t="shared" si="84"/>
        <v>1209215</v>
      </c>
      <c r="H856" s="674">
        <f t="shared" si="84"/>
        <v>1058246342</v>
      </c>
      <c r="I856" s="674">
        <f t="shared" si="84"/>
        <v>169248143</v>
      </c>
      <c r="J856" s="674">
        <f t="shared" si="84"/>
        <v>316048300</v>
      </c>
      <c r="K856" s="707">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63"/>
      <c r="C859" s="669"/>
      <c r="D859" s="669"/>
      <c r="E859" s="708"/>
      <c r="F859" s="709" t="s">
        <v>241</v>
      </c>
      <c r="G859" s="709"/>
      <c r="H859" s="709"/>
      <c r="I859" s="709"/>
      <c r="J859" s="710"/>
      <c r="K859" s="711"/>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56">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56">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56">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56">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56">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56">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56">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56">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56">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56">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56">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58">
        <f t="shared" si="96"/>
        <v>647.21385691645185</v>
      </c>
    </row>
    <row r="874" spans="2:11" ht="12" thickBot="1"/>
    <row r="875" spans="2:11" ht="18.75" thickBot="1">
      <c r="B875" s="1569" t="s">
        <v>513</v>
      </c>
      <c r="C875" s="1570"/>
      <c r="D875" s="1570"/>
      <c r="E875" s="1570"/>
      <c r="F875" s="1570"/>
      <c r="G875" s="1570"/>
      <c r="H875" s="1570"/>
      <c r="I875" s="1570"/>
      <c r="J875" s="1570"/>
      <c r="K875" s="1571"/>
    </row>
    <row r="876" spans="2:11" ht="18">
      <c r="B876" s="1035"/>
      <c r="C876" s="1036"/>
      <c r="D876" s="1036"/>
      <c r="E876" s="1036"/>
      <c r="F876" s="1037" t="s">
        <v>202</v>
      </c>
      <c r="G876" s="1036"/>
      <c r="H876" s="1036"/>
      <c r="I876" s="1036"/>
      <c r="J876" s="1036"/>
      <c r="K876" s="1038"/>
    </row>
    <row r="877" spans="2:11" ht="12.75">
      <c r="B877" s="1572" t="s">
        <v>203</v>
      </c>
      <c r="C877" s="1556" t="s">
        <v>18</v>
      </c>
      <c r="D877" s="1556" t="s">
        <v>204</v>
      </c>
      <c r="E877" s="1558" t="s">
        <v>205</v>
      </c>
      <c r="F877" s="1559"/>
      <c r="G877" s="1560"/>
      <c r="H877" s="1561" t="s">
        <v>206</v>
      </c>
      <c r="I877" s="1558" t="s">
        <v>207</v>
      </c>
      <c r="J877" s="1559"/>
      <c r="K877" s="1574"/>
    </row>
    <row r="878" spans="2:11">
      <c r="B878" s="1573"/>
      <c r="C878" s="1557"/>
      <c r="D878" s="1557"/>
      <c r="E878" s="1565" t="s">
        <v>244</v>
      </c>
      <c r="F878" s="1556" t="s">
        <v>245</v>
      </c>
      <c r="G878" s="1556" t="s">
        <v>246</v>
      </c>
      <c r="H878" s="1562"/>
      <c r="I878" s="1565" t="s">
        <v>211</v>
      </c>
      <c r="J878" s="1565" t="s">
        <v>20</v>
      </c>
      <c r="K878" s="1575" t="s">
        <v>283</v>
      </c>
    </row>
    <row r="879" spans="2:11">
      <c r="B879" s="1573"/>
      <c r="C879" s="1557"/>
      <c r="D879" s="1557"/>
      <c r="E879" s="1566"/>
      <c r="F879" s="1557"/>
      <c r="G879" s="1557"/>
      <c r="H879" s="1562"/>
      <c r="I879" s="1566"/>
      <c r="J879" s="1566"/>
      <c r="K879" s="1576"/>
    </row>
    <row r="880" spans="2:11" ht="12.75">
      <c r="B880" s="659">
        <v>0</v>
      </c>
      <c r="C880" s="500">
        <v>1</v>
      </c>
      <c r="D880" s="500">
        <v>2</v>
      </c>
      <c r="E880" s="501">
        <v>3</v>
      </c>
      <c r="F880" s="501">
        <v>4</v>
      </c>
      <c r="G880" s="500">
        <v>5</v>
      </c>
      <c r="H880" s="500">
        <v>6</v>
      </c>
      <c r="I880" s="500">
        <v>7</v>
      </c>
      <c r="J880" s="500">
        <v>8</v>
      </c>
      <c r="K880" s="660">
        <v>9</v>
      </c>
    </row>
    <row r="881" spans="2:11" ht="12.75">
      <c r="B881" s="661"/>
      <c r="C881" s="503"/>
      <c r="D881" s="503"/>
      <c r="E881" s="503"/>
      <c r="F881" s="503"/>
      <c r="G881" s="503"/>
      <c r="H881" s="503"/>
      <c r="I881" s="503"/>
      <c r="J881" s="503"/>
      <c r="K881" s="662"/>
    </row>
    <row r="882" spans="2:11" ht="14.25">
      <c r="B882" s="663"/>
      <c r="C882" s="1552" t="s">
        <v>214</v>
      </c>
      <c r="D882" s="1552"/>
      <c r="E882" s="1552"/>
      <c r="F882" s="1552"/>
      <c r="G882" s="1552"/>
      <c r="H882" s="1552"/>
      <c r="I882" s="1552"/>
      <c r="J882" s="1552"/>
      <c r="K882" s="1553"/>
    </row>
    <row r="883" spans="2:11" ht="12.75">
      <c r="B883" s="661"/>
      <c r="C883" s="503"/>
      <c r="D883" s="503"/>
      <c r="E883" s="503"/>
      <c r="F883" s="503"/>
      <c r="G883" s="503"/>
      <c r="H883" s="503"/>
      <c r="I883" s="503"/>
      <c r="J883" s="503"/>
      <c r="K883" s="662"/>
    </row>
    <row r="884" spans="2:11" ht="12.75">
      <c r="B884" s="690" t="s">
        <v>215</v>
      </c>
      <c r="C884" s="676">
        <f>SUM(D884+H884)</f>
        <v>136406</v>
      </c>
      <c r="D884" s="676">
        <v>2862</v>
      </c>
      <c r="E884" s="676">
        <v>1106</v>
      </c>
      <c r="F884" s="676">
        <v>1311</v>
      </c>
      <c r="G884" s="676">
        <v>445</v>
      </c>
      <c r="H884" s="676">
        <v>133544</v>
      </c>
      <c r="I884" s="676">
        <v>24250</v>
      </c>
      <c r="J884" s="676">
        <v>40380</v>
      </c>
      <c r="K884" s="677">
        <v>68914</v>
      </c>
    </row>
    <row r="885" spans="2:11" ht="12.75">
      <c r="B885" s="690" t="s">
        <v>216</v>
      </c>
      <c r="C885" s="676">
        <f t="shared" ref="C885:C895" si="97">SUM(D885+H885)</f>
        <v>142255</v>
      </c>
      <c r="D885" s="676">
        <v>3597</v>
      </c>
      <c r="E885" s="676">
        <v>2031</v>
      </c>
      <c r="F885" s="676">
        <v>1290</v>
      </c>
      <c r="G885" s="676">
        <v>276</v>
      </c>
      <c r="H885" s="676">
        <v>138658</v>
      </c>
      <c r="I885" s="676">
        <v>24835</v>
      </c>
      <c r="J885" s="676">
        <v>39907</v>
      </c>
      <c r="K885" s="677">
        <v>73916</v>
      </c>
    </row>
    <row r="886" spans="2:11" ht="12.75">
      <c r="B886" s="690" t="s">
        <v>217</v>
      </c>
      <c r="C886" s="676">
        <f t="shared" si="97"/>
        <v>170008</v>
      </c>
      <c r="D886" s="678">
        <v>3972</v>
      </c>
      <c r="E886" s="678">
        <v>2161</v>
      </c>
      <c r="F886" s="678">
        <v>1402</v>
      </c>
      <c r="G886" s="679">
        <v>409</v>
      </c>
      <c r="H886" s="676">
        <v>166036</v>
      </c>
      <c r="I886" s="678">
        <v>28907</v>
      </c>
      <c r="J886" s="678">
        <v>44929</v>
      </c>
      <c r="K886" s="679">
        <v>92200</v>
      </c>
    </row>
    <row r="887" spans="2:11" ht="12.75">
      <c r="B887" s="690" t="s">
        <v>218</v>
      </c>
      <c r="C887" s="676">
        <f>SUM(D887+H887)</f>
        <v>124444</v>
      </c>
      <c r="D887" s="676">
        <v>2810</v>
      </c>
      <c r="E887" s="677">
        <v>1441</v>
      </c>
      <c r="F887" s="677">
        <v>987</v>
      </c>
      <c r="G887" s="676">
        <v>382</v>
      </c>
      <c r="H887" s="676">
        <v>121634</v>
      </c>
      <c r="I887" s="676">
        <v>20977</v>
      </c>
      <c r="J887" s="676">
        <v>36045</v>
      </c>
      <c r="K887" s="677">
        <v>64612</v>
      </c>
    </row>
    <row r="888" spans="2:11" ht="12.75">
      <c r="B888" s="690" t="s">
        <v>219</v>
      </c>
      <c r="C888" s="676">
        <f>SUM(D888+H888)</f>
        <v>151047</v>
      </c>
      <c r="D888" s="1075">
        <v>2945</v>
      </c>
      <c r="E888" s="1076">
        <v>1490</v>
      </c>
      <c r="F888" s="1077">
        <v>1101</v>
      </c>
      <c r="G888" s="1077">
        <v>354</v>
      </c>
      <c r="H888" s="1075">
        <v>148102</v>
      </c>
      <c r="I888" s="1076">
        <v>27100</v>
      </c>
      <c r="J888" s="1076">
        <v>38353</v>
      </c>
      <c r="K888" s="1077">
        <v>82649</v>
      </c>
    </row>
    <row r="889" spans="2:11" ht="12.75">
      <c r="B889" s="690" t="s">
        <v>220</v>
      </c>
      <c r="C889" s="676">
        <f t="shared" si="97"/>
        <v>147309</v>
      </c>
      <c r="D889" s="676">
        <v>3287</v>
      </c>
      <c r="E889" s="677">
        <v>1703</v>
      </c>
      <c r="F889" s="677">
        <v>1175</v>
      </c>
      <c r="G889" s="676">
        <v>409</v>
      </c>
      <c r="H889" s="676">
        <v>144022</v>
      </c>
      <c r="I889" s="676">
        <v>27906</v>
      </c>
      <c r="J889" s="676">
        <v>39280</v>
      </c>
      <c r="K889" s="677">
        <v>76836</v>
      </c>
    </row>
    <row r="890" spans="2:11" ht="12.75">
      <c r="B890" s="690" t="s">
        <v>221</v>
      </c>
      <c r="C890" s="676">
        <f>SUM(D890+H890)</f>
        <v>0</v>
      </c>
      <c r="D890" s="591"/>
      <c r="E890" s="678"/>
      <c r="F890" s="679"/>
      <c r="G890" s="679"/>
      <c r="H890" s="676"/>
      <c r="I890" s="678"/>
      <c r="J890" s="678"/>
      <c r="K890" s="679"/>
    </row>
    <row r="891" spans="2:11" ht="12.75">
      <c r="B891" s="690" t="s">
        <v>222</v>
      </c>
      <c r="C891" s="676">
        <f t="shared" si="97"/>
        <v>0</v>
      </c>
      <c r="D891" s="591"/>
      <c r="E891" s="678"/>
      <c r="F891" s="678"/>
      <c r="G891" s="679"/>
      <c r="H891" s="676"/>
      <c r="I891" s="678"/>
      <c r="J891" s="678"/>
      <c r="K891" s="679"/>
    </row>
    <row r="892" spans="2:11" ht="12.75">
      <c r="B892" s="690" t="s">
        <v>223</v>
      </c>
      <c r="C892" s="676">
        <f t="shared" si="97"/>
        <v>0</v>
      </c>
      <c r="D892" s="676"/>
      <c r="E892" s="677"/>
      <c r="F892" s="677"/>
      <c r="G892" s="676"/>
      <c r="H892" s="676"/>
      <c r="I892" s="676"/>
      <c r="J892" s="676"/>
      <c r="K892" s="677"/>
    </row>
    <row r="893" spans="2:11" ht="12.75">
      <c r="B893" s="695" t="s">
        <v>224</v>
      </c>
      <c r="C893" s="676">
        <f>SUM(D893+H893)</f>
        <v>0</v>
      </c>
      <c r="D893" s="591"/>
      <c r="E893" s="678"/>
      <c r="F893" s="678"/>
      <c r="G893" s="678"/>
      <c r="H893" s="677"/>
      <c r="I893" s="678"/>
      <c r="J893" s="678"/>
      <c r="K893" s="679"/>
    </row>
    <row r="894" spans="2:11" ht="12.75">
      <c r="B894" s="695" t="s">
        <v>225</v>
      </c>
      <c r="C894" s="676">
        <f>SUM(D894+H894)</f>
        <v>0</v>
      </c>
      <c r="D894" s="678"/>
      <c r="E894" s="678"/>
      <c r="F894" s="678"/>
      <c r="G894" s="678"/>
      <c r="H894" s="678"/>
      <c r="I894" s="678"/>
      <c r="J894" s="678"/>
      <c r="K894" s="679"/>
    </row>
    <row r="895" spans="2:11" ht="12.75">
      <c r="B895" s="695" t="s">
        <v>226</v>
      </c>
      <c r="C895" s="676">
        <f t="shared" si="97"/>
        <v>0</v>
      </c>
      <c r="D895" s="678"/>
      <c r="E895" s="678"/>
      <c r="F895" s="678"/>
      <c r="G895" s="678"/>
      <c r="H895" s="678"/>
      <c r="I895" s="678"/>
      <c r="J895" s="678"/>
      <c r="K895" s="679"/>
    </row>
    <row r="896" spans="2:11" ht="15">
      <c r="B896" s="696"/>
      <c r="C896" s="677"/>
      <c r="D896" s="677"/>
      <c r="E896" s="677"/>
      <c r="F896" s="677"/>
      <c r="G896" s="677"/>
      <c r="H896" s="677"/>
      <c r="I896" s="677"/>
      <c r="J896" s="677"/>
      <c r="K896" s="677"/>
    </row>
    <row r="897" spans="2:11" ht="12.75">
      <c r="B897" s="698">
        <v>2022</v>
      </c>
      <c r="C897" s="670">
        <f t="shared" ref="C897:K897" si="98">SUM(C884:C895)</f>
        <v>871469</v>
      </c>
      <c r="D897" s="670">
        <f>SUM(D884:D895)</f>
        <v>19473</v>
      </c>
      <c r="E897" s="670">
        <f t="shared" si="98"/>
        <v>9932</v>
      </c>
      <c r="F897" s="670">
        <f t="shared" si="98"/>
        <v>7266</v>
      </c>
      <c r="G897" s="670">
        <f>SUM(G884:G895)</f>
        <v>2275</v>
      </c>
      <c r="H897" s="670">
        <f t="shared" si="98"/>
        <v>851996</v>
      </c>
      <c r="I897" s="670">
        <f t="shared" si="98"/>
        <v>153975</v>
      </c>
      <c r="J897" s="670">
        <f t="shared" si="98"/>
        <v>238894</v>
      </c>
      <c r="K897" s="670">
        <f t="shared" si="98"/>
        <v>459127</v>
      </c>
    </row>
    <row r="898" spans="2:11" ht="12.75">
      <c r="B898" s="663"/>
      <c r="C898" s="664"/>
      <c r="D898" s="664"/>
      <c r="E898" s="664"/>
      <c r="F898" s="664"/>
      <c r="G898" s="664"/>
      <c r="H898" s="664"/>
      <c r="I898" s="664"/>
      <c r="J898" s="664"/>
      <c r="K898" s="664"/>
    </row>
    <row r="899" spans="2:11" ht="12.75">
      <c r="B899" s="663"/>
      <c r="C899" s="1551" t="s">
        <v>239</v>
      </c>
      <c r="D899" s="1551"/>
      <c r="E899" s="1551"/>
      <c r="F899" s="1551"/>
      <c r="G899" s="1551"/>
      <c r="H899" s="1551"/>
      <c r="I899" s="1551"/>
      <c r="J899" s="1551"/>
      <c r="K899" s="1551"/>
    </row>
    <row r="900" spans="2:11" ht="12.75">
      <c r="B900" s="661"/>
      <c r="C900" s="664"/>
      <c r="D900" s="664"/>
      <c r="E900" s="664"/>
      <c r="F900" s="664"/>
      <c r="G900" s="664"/>
      <c r="H900" s="664"/>
      <c r="I900" s="664"/>
      <c r="J900" s="664"/>
      <c r="K900" s="664"/>
    </row>
    <row r="901" spans="2:11" ht="12.75">
      <c r="B901" s="701" t="s">
        <v>215</v>
      </c>
      <c r="C901" s="676">
        <f t="shared" ref="C901:C912" si="99">SUM(D901+H901)</f>
        <v>41875161</v>
      </c>
      <c r="D901" s="676">
        <v>166464</v>
      </c>
      <c r="E901" s="676">
        <v>37540</v>
      </c>
      <c r="F901" s="676">
        <v>69789</v>
      </c>
      <c r="G901" s="676">
        <v>59135</v>
      </c>
      <c r="H901" s="676">
        <v>41708697</v>
      </c>
      <c r="I901" s="676">
        <v>6589712</v>
      </c>
      <c r="J901" s="676">
        <v>11200727</v>
      </c>
      <c r="K901" s="677">
        <v>23918258</v>
      </c>
    </row>
    <row r="902" spans="2:11" ht="12.75">
      <c r="B902" s="701" t="s">
        <v>216</v>
      </c>
      <c r="C902" s="676">
        <f t="shared" si="99"/>
        <v>43603104</v>
      </c>
      <c r="D902" s="676">
        <v>190586</v>
      </c>
      <c r="E902" s="676">
        <v>71187</v>
      </c>
      <c r="F902" s="676">
        <v>81341</v>
      </c>
      <c r="G902" s="676">
        <v>38058</v>
      </c>
      <c r="H902" s="676">
        <v>43412518</v>
      </c>
      <c r="I902" s="676">
        <v>6818261</v>
      </c>
      <c r="J902" s="676">
        <v>11488074</v>
      </c>
      <c r="K902" s="677">
        <v>25106183</v>
      </c>
    </row>
    <row r="903" spans="2:11" ht="12.75">
      <c r="B903" s="701" t="s">
        <v>217</v>
      </c>
      <c r="C903" s="676">
        <f t="shared" si="99"/>
        <v>52008659</v>
      </c>
      <c r="D903" s="678">
        <v>219548</v>
      </c>
      <c r="E903" s="678">
        <v>73576</v>
      </c>
      <c r="F903" s="678">
        <v>84974</v>
      </c>
      <c r="G903" s="679">
        <v>60998</v>
      </c>
      <c r="H903" s="676">
        <v>51789111</v>
      </c>
      <c r="I903" s="678">
        <v>7941153</v>
      </c>
      <c r="J903" s="678">
        <v>12679449</v>
      </c>
      <c r="K903" s="679">
        <v>31168509</v>
      </c>
    </row>
    <row r="904" spans="2:11" ht="12.75">
      <c r="B904" s="701" t="s">
        <v>218</v>
      </c>
      <c r="C904" s="676">
        <f t="shared" si="99"/>
        <v>37386240</v>
      </c>
      <c r="D904" s="676">
        <v>157815</v>
      </c>
      <c r="E904" s="677">
        <v>49559</v>
      </c>
      <c r="F904" s="677">
        <v>55423</v>
      </c>
      <c r="G904" s="676">
        <v>52833</v>
      </c>
      <c r="H904" s="676">
        <v>37228425</v>
      </c>
      <c r="I904" s="676">
        <v>5723266</v>
      </c>
      <c r="J904" s="676">
        <v>10257464</v>
      </c>
      <c r="K904" s="677">
        <v>21247695</v>
      </c>
    </row>
    <row r="905" spans="2:11" ht="12.75">
      <c r="B905" s="701" t="s">
        <v>219</v>
      </c>
      <c r="C905" s="676">
        <f t="shared" si="99"/>
        <v>45856347</v>
      </c>
      <c r="D905" s="1076">
        <v>162284</v>
      </c>
      <c r="E905" s="1076">
        <v>51355</v>
      </c>
      <c r="F905" s="1076">
        <v>63157</v>
      </c>
      <c r="G905" s="1076">
        <v>47772</v>
      </c>
      <c r="H905" s="1076">
        <v>45694063</v>
      </c>
      <c r="I905" s="1076">
        <v>7461819</v>
      </c>
      <c r="J905" s="1076">
        <v>10755546</v>
      </c>
      <c r="K905" s="1077">
        <v>27476698</v>
      </c>
    </row>
    <row r="906" spans="2:11" ht="12.75">
      <c r="B906" s="701" t="s">
        <v>220</v>
      </c>
      <c r="C906" s="676">
        <f t="shared" si="99"/>
        <v>44416300</v>
      </c>
      <c r="D906" s="676">
        <v>186959</v>
      </c>
      <c r="E906" s="677">
        <v>59830</v>
      </c>
      <c r="F906" s="677">
        <v>66966</v>
      </c>
      <c r="G906" s="676">
        <v>60163</v>
      </c>
      <c r="H906" s="676">
        <v>44229341</v>
      </c>
      <c r="I906" s="676">
        <v>7717640</v>
      </c>
      <c r="J906" s="676">
        <v>10956225</v>
      </c>
      <c r="K906" s="677">
        <v>25555476</v>
      </c>
    </row>
    <row r="907" spans="2:11" ht="12.75">
      <c r="B907" s="701" t="s">
        <v>221</v>
      </c>
      <c r="C907" s="676">
        <f t="shared" si="99"/>
        <v>0</v>
      </c>
      <c r="D907" s="678"/>
      <c r="E907" s="678"/>
      <c r="F907" s="678"/>
      <c r="G907" s="679"/>
      <c r="H907" s="676"/>
      <c r="I907" s="678"/>
      <c r="J907" s="678"/>
      <c r="K907" s="679"/>
    </row>
    <row r="908" spans="2:11" ht="12.75">
      <c r="B908" s="701" t="s">
        <v>222</v>
      </c>
      <c r="C908" s="676">
        <f t="shared" si="99"/>
        <v>0</v>
      </c>
      <c r="D908" s="678"/>
      <c r="E908" s="678"/>
      <c r="F908" s="678"/>
      <c r="G908" s="679"/>
      <c r="H908" s="676"/>
      <c r="I908" s="678"/>
      <c r="J908" s="678"/>
      <c r="K908" s="679"/>
    </row>
    <row r="909" spans="2:11" ht="12.75">
      <c r="B909" s="701" t="s">
        <v>223</v>
      </c>
      <c r="C909" s="676">
        <f t="shared" si="99"/>
        <v>0</v>
      </c>
      <c r="D909" s="678"/>
      <c r="E909" s="678"/>
      <c r="F909" s="678"/>
      <c r="G909" s="679"/>
      <c r="H909" s="676"/>
      <c r="I909" s="678"/>
      <c r="J909" s="678"/>
      <c r="K909" s="679"/>
    </row>
    <row r="910" spans="2:11" ht="12.75">
      <c r="B910" s="701" t="s">
        <v>224</v>
      </c>
      <c r="C910" s="676">
        <f>SUM(D910+H910)</f>
        <v>0</v>
      </c>
      <c r="D910" s="678"/>
      <c r="E910" s="678"/>
      <c r="F910" s="678"/>
      <c r="G910" s="678"/>
      <c r="H910" s="677"/>
      <c r="I910" s="678"/>
      <c r="J910" s="678"/>
      <c r="K910" s="679"/>
    </row>
    <row r="911" spans="2:11" ht="12.75">
      <c r="B911" s="701" t="s">
        <v>225</v>
      </c>
      <c r="C911" s="676">
        <f>SUM(D911+H911)</f>
        <v>0</v>
      </c>
      <c r="D911" s="678"/>
      <c r="E911" s="678"/>
      <c r="F911" s="678"/>
      <c r="G911" s="678"/>
      <c r="H911" s="677"/>
      <c r="I911" s="678"/>
      <c r="J911" s="678"/>
      <c r="K911" s="679"/>
    </row>
    <row r="912" spans="2:11" ht="12.75">
      <c r="B912" s="701" t="s">
        <v>226</v>
      </c>
      <c r="C912" s="676">
        <f t="shared" si="99"/>
        <v>0</v>
      </c>
      <c r="D912" s="678"/>
      <c r="E912" s="678"/>
      <c r="F912" s="678"/>
      <c r="G912" s="678"/>
      <c r="H912" s="678"/>
      <c r="I912" s="678"/>
      <c r="J912" s="678"/>
      <c r="K912" s="679"/>
    </row>
    <row r="913" spans="2:11" ht="12.75">
      <c r="B913" s="663"/>
      <c r="C913" s="677"/>
      <c r="D913" s="677"/>
      <c r="E913" s="677"/>
      <c r="F913" s="677"/>
      <c r="G913" s="677"/>
      <c r="H913" s="677"/>
      <c r="I913" s="677"/>
      <c r="J913" s="677"/>
      <c r="K913" s="677"/>
    </row>
    <row r="914" spans="2:11" ht="12.75">
      <c r="B914" s="698">
        <v>2022</v>
      </c>
      <c r="C914" s="670">
        <f t="shared" ref="C914:K914" si="100">SUM(C901:C912)</f>
        <v>265145811</v>
      </c>
      <c r="D914" s="670">
        <f t="shared" si="100"/>
        <v>1083656</v>
      </c>
      <c r="E914" s="670">
        <f t="shared" si="100"/>
        <v>343047</v>
      </c>
      <c r="F914" s="670">
        <f t="shared" si="100"/>
        <v>421650</v>
      </c>
      <c r="G914" s="670">
        <f t="shared" si="100"/>
        <v>318959</v>
      </c>
      <c r="H914" s="670">
        <f t="shared" si="100"/>
        <v>264062155</v>
      </c>
      <c r="I914" s="670">
        <f t="shared" si="100"/>
        <v>42251851</v>
      </c>
      <c r="J914" s="670">
        <f t="shared" si="100"/>
        <v>67337485</v>
      </c>
      <c r="K914" s="670">
        <f t="shared" si="100"/>
        <v>154472819</v>
      </c>
    </row>
    <row r="915" spans="2:11" ht="12.75">
      <c r="B915" s="702"/>
      <c r="C915" s="665"/>
      <c r="D915" s="665"/>
      <c r="E915" s="665"/>
      <c r="F915" s="665"/>
      <c r="G915" s="665"/>
      <c r="H915" s="665"/>
      <c r="I915" s="665"/>
      <c r="J915" s="665"/>
      <c r="K915" s="665"/>
    </row>
    <row r="916" spans="2:11" ht="12.75" customHeight="1">
      <c r="B916" s="1554" t="s">
        <v>203</v>
      </c>
      <c r="C916" s="1556" t="s">
        <v>18</v>
      </c>
      <c r="D916" s="1556" t="s">
        <v>204</v>
      </c>
      <c r="E916" s="1558" t="s">
        <v>205</v>
      </c>
      <c r="F916" s="1559"/>
      <c r="G916" s="1560"/>
      <c r="H916" s="1561" t="s">
        <v>206</v>
      </c>
      <c r="I916" s="1563" t="s">
        <v>207</v>
      </c>
      <c r="J916" s="1564"/>
      <c r="K916" s="1564"/>
    </row>
    <row r="917" spans="2:11" ht="11.25" customHeight="1">
      <c r="B917" s="1555"/>
      <c r="C917" s="1557"/>
      <c r="D917" s="1557"/>
      <c r="E917" s="1565" t="s">
        <v>244</v>
      </c>
      <c r="F917" s="1556" t="s">
        <v>245</v>
      </c>
      <c r="G917" s="1556" t="s">
        <v>246</v>
      </c>
      <c r="H917" s="1562"/>
      <c r="I917" s="1565" t="s">
        <v>211</v>
      </c>
      <c r="J917" s="1565" t="s">
        <v>20</v>
      </c>
      <c r="K917" s="1556" t="s">
        <v>212</v>
      </c>
    </row>
    <row r="918" spans="2:11" ht="11.25" customHeight="1">
      <c r="B918" s="1555"/>
      <c r="C918" s="1557"/>
      <c r="D918" s="1557"/>
      <c r="E918" s="1566"/>
      <c r="F918" s="1557"/>
      <c r="G918" s="1557"/>
      <c r="H918" s="1562"/>
      <c r="I918" s="1567"/>
      <c r="J918" s="1567"/>
      <c r="K918" s="1568"/>
    </row>
    <row r="919" spans="2:11" ht="12.75">
      <c r="B919" s="659">
        <v>0</v>
      </c>
      <c r="C919" s="666">
        <v>1</v>
      </c>
      <c r="D919" s="666">
        <v>2</v>
      </c>
      <c r="E919" s="667">
        <v>3</v>
      </c>
      <c r="F919" s="667">
        <v>4</v>
      </c>
      <c r="G919" s="666">
        <v>5</v>
      </c>
      <c r="H919" s="666">
        <v>6</v>
      </c>
      <c r="I919" s="666">
        <v>7</v>
      </c>
      <c r="J919" s="666">
        <v>8</v>
      </c>
      <c r="K919" s="666">
        <v>9</v>
      </c>
    </row>
    <row r="920" spans="2:11" ht="12.75">
      <c r="B920" s="661"/>
      <c r="C920" s="664"/>
      <c r="D920" s="664"/>
      <c r="E920" s="664"/>
      <c r="F920" s="664"/>
      <c r="G920" s="664"/>
      <c r="H920" s="664"/>
      <c r="I920" s="664"/>
      <c r="J920" s="664"/>
      <c r="K920" s="664"/>
    </row>
    <row r="921" spans="2:11" ht="12.75">
      <c r="B921" s="663"/>
      <c r="C921" s="1551" t="s">
        <v>240</v>
      </c>
      <c r="D921" s="1551"/>
      <c r="E921" s="1551"/>
      <c r="F921" s="1551"/>
      <c r="G921" s="1551"/>
      <c r="H921" s="1551"/>
      <c r="I921" s="1551"/>
      <c r="J921" s="1551"/>
      <c r="K921" s="1551"/>
    </row>
    <row r="922" spans="2:11" ht="12.75">
      <c r="B922" s="663"/>
      <c r="C922" s="668"/>
      <c r="D922" s="668"/>
      <c r="E922" s="668"/>
      <c r="F922" s="668"/>
      <c r="G922" s="668"/>
      <c r="H922" s="668"/>
      <c r="I922" s="668"/>
      <c r="J922" s="668"/>
      <c r="K922" s="668"/>
    </row>
    <row r="923" spans="2:11" ht="12.75">
      <c r="B923" s="701" t="s">
        <v>215</v>
      </c>
      <c r="C923" s="676">
        <f>SUM(D923+H923)</f>
        <v>82232796</v>
      </c>
      <c r="D923" s="676">
        <v>292452</v>
      </c>
      <c r="E923" s="676">
        <v>66662</v>
      </c>
      <c r="F923" s="676">
        <v>122698</v>
      </c>
      <c r="G923" s="676">
        <v>103092</v>
      </c>
      <c r="H923" s="676">
        <v>81940344</v>
      </c>
      <c r="I923" s="676">
        <v>12916031</v>
      </c>
      <c r="J923" s="676">
        <v>23130603</v>
      </c>
      <c r="K923" s="677">
        <v>45893710</v>
      </c>
    </row>
    <row r="924" spans="2:11" ht="12.75">
      <c r="B924" s="701" t="s">
        <v>216</v>
      </c>
      <c r="C924" s="676">
        <f t="shared" ref="C924:C934" si="101">SUM(D924+H924)</f>
        <v>85559327</v>
      </c>
      <c r="D924" s="676">
        <v>333298</v>
      </c>
      <c r="E924" s="676">
        <v>123595</v>
      </c>
      <c r="F924" s="676">
        <v>142589</v>
      </c>
      <c r="G924" s="676">
        <v>67114</v>
      </c>
      <c r="H924" s="676">
        <v>85226029</v>
      </c>
      <c r="I924" s="676">
        <v>13445997</v>
      </c>
      <c r="J924" s="676">
        <v>23365433</v>
      </c>
      <c r="K924" s="677">
        <v>48414599</v>
      </c>
    </row>
    <row r="925" spans="2:11" ht="12.75">
      <c r="B925" s="701" t="s">
        <v>217</v>
      </c>
      <c r="C925" s="676">
        <f t="shared" si="101"/>
        <v>102255160</v>
      </c>
      <c r="D925" s="678">
        <v>388716</v>
      </c>
      <c r="E925" s="678">
        <v>131033</v>
      </c>
      <c r="F925" s="678">
        <v>150134</v>
      </c>
      <c r="G925" s="679">
        <v>107549</v>
      </c>
      <c r="H925" s="676">
        <v>101866444</v>
      </c>
      <c r="I925" s="678">
        <v>15571385</v>
      </c>
      <c r="J925" s="678">
        <v>26337677</v>
      </c>
      <c r="K925" s="679">
        <v>59957382</v>
      </c>
    </row>
    <row r="926" spans="2:11" ht="12.75">
      <c r="B926" s="701" t="s">
        <v>218</v>
      </c>
      <c r="C926" s="676">
        <f t="shared" si="101"/>
        <v>73943235</v>
      </c>
      <c r="D926" s="676">
        <v>280459</v>
      </c>
      <c r="E926" s="677">
        <v>88055</v>
      </c>
      <c r="F926" s="677">
        <v>98461</v>
      </c>
      <c r="G926" s="677">
        <v>93943</v>
      </c>
      <c r="H926" s="676">
        <v>73662776</v>
      </c>
      <c r="I926" s="677">
        <v>11314944</v>
      </c>
      <c r="J926" s="677">
        <v>20993447</v>
      </c>
      <c r="K926" s="677">
        <v>41354385</v>
      </c>
    </row>
    <row r="927" spans="2:11" ht="12.75">
      <c r="B927" s="701" t="s">
        <v>219</v>
      </c>
      <c r="C927" s="676">
        <f t="shared" si="101"/>
        <v>90424682</v>
      </c>
      <c r="D927" s="1076">
        <v>286702</v>
      </c>
      <c r="E927" s="1076">
        <v>91156</v>
      </c>
      <c r="F927" s="1076">
        <v>111222</v>
      </c>
      <c r="G927" s="1076">
        <v>84324</v>
      </c>
      <c r="H927" s="1076">
        <v>90137980</v>
      </c>
      <c r="I927" s="1076">
        <v>14710488</v>
      </c>
      <c r="J927" s="1076">
        <v>22097348</v>
      </c>
      <c r="K927" s="1077">
        <v>53330144</v>
      </c>
    </row>
    <row r="928" spans="2:11" ht="12.75">
      <c r="B928" s="701" t="s">
        <v>220</v>
      </c>
      <c r="C928" s="676">
        <f t="shared" si="101"/>
        <v>87226474</v>
      </c>
      <c r="D928" s="676">
        <v>327409</v>
      </c>
      <c r="E928" s="677">
        <v>105784</v>
      </c>
      <c r="F928" s="677">
        <v>117190</v>
      </c>
      <c r="G928" s="677">
        <v>104435</v>
      </c>
      <c r="H928" s="676">
        <v>86899065</v>
      </c>
      <c r="I928" s="677">
        <v>15181025</v>
      </c>
      <c r="J928" s="677">
        <v>22263181</v>
      </c>
      <c r="K928" s="677">
        <v>49454859</v>
      </c>
    </row>
    <row r="929" spans="2:11" ht="12.75">
      <c r="B929" s="701" t="s">
        <v>221</v>
      </c>
      <c r="C929" s="676">
        <f>SUM(D929+H929)</f>
        <v>0</v>
      </c>
      <c r="D929" s="678"/>
      <c r="E929" s="678"/>
      <c r="F929" s="678"/>
      <c r="G929" s="679"/>
      <c r="H929" s="676"/>
      <c r="I929" s="678"/>
      <c r="J929" s="678"/>
      <c r="K929" s="679"/>
    </row>
    <row r="930" spans="2:11" ht="12.75">
      <c r="B930" s="701" t="s">
        <v>222</v>
      </c>
      <c r="C930" s="676">
        <f>SUM(D930+H930)</f>
        <v>0</v>
      </c>
      <c r="D930" s="678"/>
      <c r="E930" s="678"/>
      <c r="F930" s="678"/>
      <c r="G930" s="679"/>
      <c r="H930" s="676"/>
      <c r="I930" s="678"/>
      <c r="J930" s="678"/>
      <c r="K930" s="679"/>
    </row>
    <row r="931" spans="2:11" ht="12.75">
      <c r="B931" s="701" t="s">
        <v>223</v>
      </c>
      <c r="C931" s="676">
        <f t="shared" si="101"/>
        <v>0</v>
      </c>
      <c r="D931" s="676"/>
      <c r="E931" s="677"/>
      <c r="F931" s="677"/>
      <c r="G931" s="677"/>
      <c r="H931" s="676"/>
      <c r="I931" s="677"/>
      <c r="J931" s="677"/>
      <c r="K931" s="677"/>
    </row>
    <row r="932" spans="2:11" ht="12.75">
      <c r="B932" s="701" t="s">
        <v>224</v>
      </c>
      <c r="C932" s="676">
        <f t="shared" si="101"/>
        <v>0</v>
      </c>
      <c r="D932" s="678"/>
      <c r="E932" s="678"/>
      <c r="F932" s="678"/>
      <c r="G932" s="678"/>
      <c r="H932" s="677"/>
      <c r="I932" s="678"/>
      <c r="J932" s="678"/>
      <c r="K932" s="679"/>
    </row>
    <row r="933" spans="2:11" ht="12.75">
      <c r="B933" s="701" t="s">
        <v>225</v>
      </c>
      <c r="C933" s="676">
        <f t="shared" si="101"/>
        <v>0</v>
      </c>
      <c r="D933" s="678"/>
      <c r="E933" s="678"/>
      <c r="F933" s="678"/>
      <c r="G933" s="678"/>
      <c r="H933" s="677"/>
      <c r="I933" s="678"/>
      <c r="J933" s="678"/>
      <c r="K933" s="679"/>
    </row>
    <row r="934" spans="2:11" ht="12.75">
      <c r="B934" s="701" t="s">
        <v>226</v>
      </c>
      <c r="C934" s="676">
        <f t="shared" si="101"/>
        <v>0</v>
      </c>
      <c r="D934" s="678"/>
      <c r="E934" s="678"/>
      <c r="F934" s="678"/>
      <c r="G934" s="679"/>
      <c r="H934" s="680"/>
      <c r="I934" s="678"/>
      <c r="J934" s="678"/>
      <c r="K934" s="679"/>
    </row>
    <row r="935" spans="2:11" ht="12.75">
      <c r="B935" s="701"/>
      <c r="C935" s="675"/>
      <c r="D935" s="672"/>
      <c r="E935" s="673"/>
      <c r="F935" s="673"/>
      <c r="G935" s="673"/>
      <c r="H935" s="672"/>
      <c r="I935" s="673"/>
      <c r="J935" s="673"/>
      <c r="K935" s="673"/>
    </row>
    <row r="936" spans="2:11" ht="13.5" thickBot="1">
      <c r="B936" s="1034">
        <v>2022</v>
      </c>
      <c r="C936" s="674">
        <f t="shared" ref="C936:K936" si="102">SUM(C923:C934)</f>
        <v>521641674</v>
      </c>
      <c r="D936" s="674">
        <f t="shared" si="102"/>
        <v>1909036</v>
      </c>
      <c r="E936" s="674">
        <f t="shared" si="102"/>
        <v>606285</v>
      </c>
      <c r="F936" s="674">
        <f t="shared" si="102"/>
        <v>742294</v>
      </c>
      <c r="G936" s="674">
        <f t="shared" si="102"/>
        <v>560457</v>
      </c>
      <c r="H936" s="674">
        <f t="shared" si="102"/>
        <v>519732638</v>
      </c>
      <c r="I936" s="674">
        <f t="shared" si="102"/>
        <v>83139870</v>
      </c>
      <c r="J936" s="674">
        <f t="shared" si="102"/>
        <v>138187689</v>
      </c>
      <c r="K936" s="674">
        <f t="shared" si="102"/>
        <v>298405079</v>
      </c>
    </row>
    <row r="937" spans="2:11">
      <c r="B937" s="1039"/>
      <c r="C937" s="344"/>
      <c r="D937" s="344"/>
      <c r="E937" s="344"/>
      <c r="F937" s="344"/>
      <c r="G937" s="344"/>
      <c r="H937" s="344"/>
      <c r="I937" s="344"/>
      <c r="J937" s="344"/>
      <c r="K937" s="1040"/>
    </row>
    <row r="938" spans="2:11" ht="19.5">
      <c r="B938" s="663"/>
      <c r="C938" s="669"/>
      <c r="D938" s="669"/>
      <c r="E938" s="708"/>
      <c r="F938" s="709" t="s">
        <v>241</v>
      </c>
      <c r="G938" s="709"/>
      <c r="H938" s="709"/>
      <c r="I938" s="709"/>
      <c r="J938" s="710"/>
      <c r="K938" s="711"/>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56">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56">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56">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56">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56">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56">
        <f t="shared" si="105"/>
        <v>643.64176948305487</v>
      </c>
    </row>
    <row r="945" spans="2:11" ht="15.75">
      <c r="B945" s="394" t="s">
        <v>221</v>
      </c>
      <c r="C945" s="424" t="e">
        <f t="shared" si="105"/>
        <v>#DIV/0!</v>
      </c>
      <c r="D945" s="424" t="e">
        <f t="shared" si="105"/>
        <v>#DIV/0!</v>
      </c>
      <c r="E945" s="424" t="e">
        <f t="shared" si="105"/>
        <v>#DIV/0!</v>
      </c>
      <c r="F945" s="424" t="e">
        <f t="shared" si="105"/>
        <v>#DIV/0!</v>
      </c>
      <c r="G945" s="424" t="e">
        <f t="shared" si="105"/>
        <v>#DIV/0!</v>
      </c>
      <c r="H945" s="424" t="e">
        <f t="shared" si="105"/>
        <v>#DIV/0!</v>
      </c>
      <c r="I945" s="424" t="e">
        <f t="shared" si="105"/>
        <v>#DIV/0!</v>
      </c>
      <c r="J945" s="424" t="e">
        <f t="shared" si="105"/>
        <v>#DIV/0!</v>
      </c>
      <c r="K945" s="656" t="e">
        <f t="shared" si="105"/>
        <v>#DIV/0!</v>
      </c>
    </row>
    <row r="946" spans="2:11" ht="15.75">
      <c r="B946" s="394" t="s">
        <v>222</v>
      </c>
      <c r="C946" s="424" t="e">
        <f t="shared" si="105"/>
        <v>#DIV/0!</v>
      </c>
      <c r="D946" s="424" t="e">
        <f t="shared" si="105"/>
        <v>#DIV/0!</v>
      </c>
      <c r="E946" s="424" t="e">
        <f t="shared" si="105"/>
        <v>#DIV/0!</v>
      </c>
      <c r="F946" s="424" t="e">
        <f t="shared" si="105"/>
        <v>#DIV/0!</v>
      </c>
      <c r="G946" s="424" t="e">
        <f t="shared" si="105"/>
        <v>#DIV/0!</v>
      </c>
      <c r="H946" s="424" t="e">
        <f t="shared" si="105"/>
        <v>#DIV/0!</v>
      </c>
      <c r="I946" s="424" t="e">
        <f t="shared" si="105"/>
        <v>#DIV/0!</v>
      </c>
      <c r="J946" s="424" t="e">
        <f t="shared" si="105"/>
        <v>#DIV/0!</v>
      </c>
      <c r="K946" s="656" t="e">
        <f t="shared" si="105"/>
        <v>#DIV/0!</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56"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56"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56"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58" t="e">
        <f t="shared" si="105"/>
        <v>#DIV/0!</v>
      </c>
    </row>
  </sheetData>
  <mergeCells count="288">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workbookViewId="0">
      <selection activeCell="Y42" sqref="Y42"/>
    </sheetView>
  </sheetViews>
  <sheetFormatPr defaultRowHeight="12.75"/>
  <cols>
    <col min="1" max="16384" width="9.140625" style="3"/>
  </cols>
  <sheetData>
    <row r="9" spans="24:26" ht="18">
      <c r="X9" s="1043"/>
      <c r="Y9" s="1043"/>
      <c r="Z9" s="1043"/>
    </row>
    <row r="22" ht="12" customHeight="1"/>
    <row r="23" ht="12" customHeight="1"/>
    <row r="24" ht="12" customHeight="1"/>
    <row r="42" spans="1:1" ht="27" customHeight="1">
      <c r="A42" s="609"/>
    </row>
    <row r="46" spans="1:1">
      <c r="A46" s="609"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N69"/>
  <sheetViews>
    <sheetView showGridLines="0" workbookViewId="0">
      <selection activeCell="R27" sqref="R27"/>
    </sheetView>
  </sheetViews>
  <sheetFormatPr defaultRowHeight="15"/>
  <cols>
    <col min="1" max="1" width="13.7109375" style="1003" customWidth="1"/>
    <col min="2" max="17" width="9.140625" style="1003"/>
    <col min="18" max="18" width="16" style="1003" customWidth="1"/>
    <col min="19" max="256" width="9.140625" style="1003"/>
    <col min="257" max="257" width="13.7109375" style="1003" customWidth="1"/>
    <col min="258" max="512" width="9.140625" style="1003"/>
    <col min="513" max="513" width="13.7109375" style="1003" customWidth="1"/>
    <col min="514" max="768" width="9.140625" style="1003"/>
    <col min="769" max="769" width="13.7109375" style="1003" customWidth="1"/>
    <col min="770" max="1024" width="9.140625" style="1003"/>
    <col min="1025" max="1025" width="13.7109375" style="1003" customWidth="1"/>
    <col min="1026" max="1280" width="9.140625" style="1003"/>
    <col min="1281" max="1281" width="13.7109375" style="1003" customWidth="1"/>
    <col min="1282" max="1536" width="9.140625" style="1003"/>
    <col min="1537" max="1537" width="13.7109375" style="1003" customWidth="1"/>
    <col min="1538" max="1792" width="9.140625" style="1003"/>
    <col min="1793" max="1793" width="13.7109375" style="1003" customWidth="1"/>
    <col min="1794" max="2048" width="9.140625" style="1003"/>
    <col min="2049" max="2049" width="13.7109375" style="1003" customWidth="1"/>
    <col min="2050" max="2304" width="9.140625" style="1003"/>
    <col min="2305" max="2305" width="13.7109375" style="1003" customWidth="1"/>
    <col min="2306" max="2560" width="9.140625" style="1003"/>
    <col min="2561" max="2561" width="13.7109375" style="1003" customWidth="1"/>
    <col min="2562" max="2816" width="9.140625" style="1003"/>
    <col min="2817" max="2817" width="13.7109375" style="1003" customWidth="1"/>
    <col min="2818" max="3072" width="9.140625" style="1003"/>
    <col min="3073" max="3073" width="13.7109375" style="1003" customWidth="1"/>
    <col min="3074" max="3328" width="9.140625" style="1003"/>
    <col min="3329" max="3329" width="13.7109375" style="1003" customWidth="1"/>
    <col min="3330" max="3584" width="9.140625" style="1003"/>
    <col min="3585" max="3585" width="13.7109375" style="1003" customWidth="1"/>
    <col min="3586" max="3840" width="9.140625" style="1003"/>
    <col min="3841" max="3841" width="13.7109375" style="1003" customWidth="1"/>
    <col min="3842" max="4096" width="9.140625" style="1003"/>
    <col min="4097" max="4097" width="13.7109375" style="1003" customWidth="1"/>
    <col min="4098" max="4352" width="9.140625" style="1003"/>
    <col min="4353" max="4353" width="13.7109375" style="1003" customWidth="1"/>
    <col min="4354" max="4608" width="9.140625" style="1003"/>
    <col min="4609" max="4609" width="13.7109375" style="1003" customWidth="1"/>
    <col min="4610" max="4864" width="9.140625" style="1003"/>
    <col min="4865" max="4865" width="13.7109375" style="1003" customWidth="1"/>
    <col min="4866" max="5120" width="9.140625" style="1003"/>
    <col min="5121" max="5121" width="13.7109375" style="1003" customWidth="1"/>
    <col min="5122" max="5376" width="9.140625" style="1003"/>
    <col min="5377" max="5377" width="13.7109375" style="1003" customWidth="1"/>
    <col min="5378" max="5632" width="9.140625" style="1003"/>
    <col min="5633" max="5633" width="13.7109375" style="1003" customWidth="1"/>
    <col min="5634" max="5888" width="9.140625" style="1003"/>
    <col min="5889" max="5889" width="13.7109375" style="1003" customWidth="1"/>
    <col min="5890" max="6144" width="9.140625" style="1003"/>
    <col min="6145" max="6145" width="13.7109375" style="1003" customWidth="1"/>
    <col min="6146" max="6400" width="9.140625" style="1003"/>
    <col min="6401" max="6401" width="13.7109375" style="1003" customWidth="1"/>
    <col min="6402" max="6656" width="9.140625" style="1003"/>
    <col min="6657" max="6657" width="13.7109375" style="1003" customWidth="1"/>
    <col min="6658" max="6912" width="9.140625" style="1003"/>
    <col min="6913" max="6913" width="13.7109375" style="1003" customWidth="1"/>
    <col min="6914" max="7168" width="9.140625" style="1003"/>
    <col min="7169" max="7169" width="13.7109375" style="1003" customWidth="1"/>
    <col min="7170" max="7424" width="9.140625" style="1003"/>
    <col min="7425" max="7425" width="13.7109375" style="1003" customWidth="1"/>
    <col min="7426" max="7680" width="9.140625" style="1003"/>
    <col min="7681" max="7681" width="13.7109375" style="1003" customWidth="1"/>
    <col min="7682" max="7936" width="9.140625" style="1003"/>
    <col min="7937" max="7937" width="13.7109375" style="1003" customWidth="1"/>
    <col min="7938" max="8192" width="9.140625" style="1003"/>
    <col min="8193" max="8193" width="13.7109375" style="1003" customWidth="1"/>
    <col min="8194" max="8448" width="9.140625" style="1003"/>
    <col min="8449" max="8449" width="13.7109375" style="1003" customWidth="1"/>
    <col min="8450" max="8704" width="9.140625" style="1003"/>
    <col min="8705" max="8705" width="13.7109375" style="1003" customWidth="1"/>
    <col min="8706" max="8960" width="9.140625" style="1003"/>
    <col min="8961" max="8961" width="13.7109375" style="1003" customWidth="1"/>
    <col min="8962" max="9216" width="9.140625" style="1003"/>
    <col min="9217" max="9217" width="13.7109375" style="1003" customWidth="1"/>
    <col min="9218" max="9472" width="9.140625" style="1003"/>
    <col min="9473" max="9473" width="13.7109375" style="1003" customWidth="1"/>
    <col min="9474" max="9728" width="9.140625" style="1003"/>
    <col min="9729" max="9729" width="13.7109375" style="1003" customWidth="1"/>
    <col min="9730" max="9984" width="9.140625" style="1003"/>
    <col min="9985" max="9985" width="13.7109375" style="1003" customWidth="1"/>
    <col min="9986" max="10240" width="9.140625" style="1003"/>
    <col min="10241" max="10241" width="13.7109375" style="1003" customWidth="1"/>
    <col min="10242" max="10496" width="9.140625" style="1003"/>
    <col min="10497" max="10497" width="13.7109375" style="1003" customWidth="1"/>
    <col min="10498" max="10752" width="9.140625" style="1003"/>
    <col min="10753" max="10753" width="13.7109375" style="1003" customWidth="1"/>
    <col min="10754" max="11008" width="9.140625" style="1003"/>
    <col min="11009" max="11009" width="13.7109375" style="1003" customWidth="1"/>
    <col min="11010" max="11264" width="9.140625" style="1003"/>
    <col min="11265" max="11265" width="13.7109375" style="1003" customWidth="1"/>
    <col min="11266" max="11520" width="9.140625" style="1003"/>
    <col min="11521" max="11521" width="13.7109375" style="1003" customWidth="1"/>
    <col min="11522" max="11776" width="9.140625" style="1003"/>
    <col min="11777" max="11777" width="13.7109375" style="1003" customWidth="1"/>
    <col min="11778" max="12032" width="9.140625" style="1003"/>
    <col min="12033" max="12033" width="13.7109375" style="1003" customWidth="1"/>
    <col min="12034" max="12288" width="9.140625" style="1003"/>
    <col min="12289" max="12289" width="13.7109375" style="1003" customWidth="1"/>
    <col min="12290" max="12544" width="9.140625" style="1003"/>
    <col min="12545" max="12545" width="13.7109375" style="1003" customWidth="1"/>
    <col min="12546" max="12800" width="9.140625" style="1003"/>
    <col min="12801" max="12801" width="13.7109375" style="1003" customWidth="1"/>
    <col min="12802" max="13056" width="9.140625" style="1003"/>
    <col min="13057" max="13057" width="13.7109375" style="1003" customWidth="1"/>
    <col min="13058" max="13312" width="9.140625" style="1003"/>
    <col min="13313" max="13313" width="13.7109375" style="1003" customWidth="1"/>
    <col min="13314" max="13568" width="9.140625" style="1003"/>
    <col min="13569" max="13569" width="13.7109375" style="1003" customWidth="1"/>
    <col min="13570" max="13824" width="9.140625" style="1003"/>
    <col min="13825" max="13825" width="13.7109375" style="1003" customWidth="1"/>
    <col min="13826" max="14080" width="9.140625" style="1003"/>
    <col min="14081" max="14081" width="13.7109375" style="1003" customWidth="1"/>
    <col min="14082" max="14336" width="9.140625" style="1003"/>
    <col min="14337" max="14337" width="13.7109375" style="1003" customWidth="1"/>
    <col min="14338" max="14592" width="9.140625" style="1003"/>
    <col min="14593" max="14593" width="13.7109375" style="1003" customWidth="1"/>
    <col min="14594" max="14848" width="9.140625" style="1003"/>
    <col min="14849" max="14849" width="13.7109375" style="1003" customWidth="1"/>
    <col min="14850" max="15104" width="9.140625" style="1003"/>
    <col min="15105" max="15105" width="13.7109375" style="1003" customWidth="1"/>
    <col min="15106" max="15360" width="9.140625" style="1003"/>
    <col min="15361" max="15361" width="13.7109375" style="1003" customWidth="1"/>
    <col min="15362" max="15616" width="9.140625" style="1003"/>
    <col min="15617" max="15617" width="13.7109375" style="1003" customWidth="1"/>
    <col min="15618" max="15872" width="9.140625" style="1003"/>
    <col min="15873" max="15873" width="13.7109375" style="1003" customWidth="1"/>
    <col min="15874" max="16128" width="9.140625" style="1003"/>
    <col min="16129" max="16129" width="13.7109375" style="1003" customWidth="1"/>
    <col min="16130" max="16384" width="9.140625" style="1003"/>
  </cols>
  <sheetData>
    <row r="1" spans="1:14">
      <c r="A1" s="1660" t="s">
        <v>526</v>
      </c>
      <c r="B1" s="1660"/>
      <c r="C1" s="1660"/>
      <c r="D1" s="1660"/>
      <c r="E1" s="1660"/>
      <c r="F1" s="1660"/>
      <c r="G1" s="1660"/>
      <c r="H1" s="1660"/>
      <c r="I1" s="1660"/>
      <c r="J1" s="1660"/>
      <c r="K1" s="1660"/>
      <c r="L1" s="1660"/>
      <c r="M1" s="1660"/>
      <c r="N1" s="1660"/>
    </row>
    <row r="2" spans="1:14" ht="15.75" thickBot="1">
      <c r="G2" s="1279" t="s">
        <v>278</v>
      </c>
    </row>
    <row r="3" spans="1:14" ht="15.75" thickBot="1">
      <c r="A3" s="1280" t="s">
        <v>279</v>
      </c>
      <c r="B3" s="1281" t="s">
        <v>166</v>
      </c>
      <c r="C3" s="1281" t="s">
        <v>167</v>
      </c>
      <c r="D3" s="1281" t="s">
        <v>168</v>
      </c>
      <c r="E3" s="1281" t="s">
        <v>169</v>
      </c>
      <c r="F3" s="1281" t="s">
        <v>170</v>
      </c>
      <c r="G3" s="1281" t="s">
        <v>171</v>
      </c>
      <c r="H3" s="1281" t="s">
        <v>172</v>
      </c>
      <c r="I3" s="1281" t="s">
        <v>173</v>
      </c>
      <c r="J3" s="1281" t="s">
        <v>174</v>
      </c>
      <c r="K3" s="1281" t="s">
        <v>175</v>
      </c>
      <c r="L3" s="1281" t="s">
        <v>176</v>
      </c>
      <c r="M3" s="1281" t="s">
        <v>177</v>
      </c>
      <c r="N3" s="1281" t="s">
        <v>184</v>
      </c>
    </row>
    <row r="4" spans="1:14">
      <c r="A4" s="1282">
        <v>2004</v>
      </c>
      <c r="B4" s="1283">
        <v>299.39999999999998</v>
      </c>
      <c r="C4" s="1283">
        <v>296.39999999999998</v>
      </c>
      <c r="D4" s="1283">
        <v>293.7</v>
      </c>
      <c r="E4" s="1283">
        <v>293.5</v>
      </c>
      <c r="F4" s="1283">
        <v>293.5</v>
      </c>
      <c r="G4" s="1283">
        <v>291.60000000000002</v>
      </c>
      <c r="H4" s="1283">
        <v>290.2</v>
      </c>
      <c r="I4" s="1283">
        <v>286.3</v>
      </c>
      <c r="J4" s="1283">
        <v>285.39999999999998</v>
      </c>
      <c r="K4" s="1283">
        <v>285.10000000000002</v>
      </c>
      <c r="L4" s="1283">
        <v>291.2</v>
      </c>
      <c r="M4" s="1283">
        <v>297.8</v>
      </c>
      <c r="N4" s="1284">
        <v>291.3</v>
      </c>
    </row>
    <row r="5" spans="1:14">
      <c r="A5" s="1285">
        <v>2005</v>
      </c>
      <c r="B5" s="1286">
        <v>304.10000000000002</v>
      </c>
      <c r="C5" s="1286">
        <v>308.10000000000002</v>
      </c>
      <c r="D5" s="1286">
        <v>308.2</v>
      </c>
      <c r="E5" s="1286">
        <v>310.89999999999998</v>
      </c>
      <c r="F5" s="1286">
        <v>309.89999999999998</v>
      </c>
      <c r="G5" s="1286">
        <v>309.10000000000002</v>
      </c>
      <c r="H5" s="1286">
        <v>307</v>
      </c>
      <c r="I5" s="1286">
        <v>300.60000000000002</v>
      </c>
      <c r="J5" s="1286">
        <v>303.3</v>
      </c>
      <c r="K5" s="1286">
        <v>304.3</v>
      </c>
      <c r="L5" s="1286">
        <v>311.8</v>
      </c>
      <c r="M5" s="1286">
        <v>315.5</v>
      </c>
      <c r="N5" s="1287">
        <v>307.60000000000002</v>
      </c>
    </row>
    <row r="6" spans="1:14">
      <c r="A6" s="1285">
        <v>2006</v>
      </c>
      <c r="B6" s="1286">
        <v>317.10000000000002</v>
      </c>
      <c r="C6" s="1286">
        <v>319.89999999999998</v>
      </c>
      <c r="D6" s="1286">
        <v>324</v>
      </c>
      <c r="E6" s="1286">
        <v>319.5</v>
      </c>
      <c r="F6" s="1286">
        <v>325.8</v>
      </c>
      <c r="G6" s="1286">
        <v>323.8</v>
      </c>
      <c r="H6" s="1286">
        <v>312.8</v>
      </c>
      <c r="I6" s="1286">
        <v>313</v>
      </c>
      <c r="J6" s="1286">
        <v>315.2</v>
      </c>
      <c r="K6" s="1286">
        <v>311.2</v>
      </c>
      <c r="L6" s="1286">
        <v>316.2</v>
      </c>
      <c r="M6" s="1286">
        <v>321.8</v>
      </c>
      <c r="N6" s="1287">
        <v>318.7</v>
      </c>
    </row>
    <row r="7" spans="1:14">
      <c r="A7" s="1285">
        <v>2007</v>
      </c>
      <c r="B7" s="1286">
        <v>325.7</v>
      </c>
      <c r="C7" s="1286">
        <v>327.9</v>
      </c>
      <c r="D7" s="1286">
        <v>329.1</v>
      </c>
      <c r="E7" s="1286">
        <v>329.9</v>
      </c>
      <c r="F7" s="1286">
        <v>328.7</v>
      </c>
      <c r="G7" s="1286">
        <v>330</v>
      </c>
      <c r="H7" s="1286">
        <v>327.9</v>
      </c>
      <c r="I7" s="1286">
        <v>324</v>
      </c>
      <c r="J7" s="1286">
        <v>329.3</v>
      </c>
      <c r="K7" s="1286">
        <v>312.8</v>
      </c>
      <c r="L7" s="1286">
        <v>317.5</v>
      </c>
      <c r="M7" s="1286">
        <v>319</v>
      </c>
      <c r="N7" s="1287">
        <v>325.39999999999998</v>
      </c>
    </row>
    <row r="8" spans="1:14">
      <c r="A8" s="1285">
        <v>2008</v>
      </c>
      <c r="B8" s="1286">
        <v>326.5</v>
      </c>
      <c r="C8" s="1286">
        <v>327</v>
      </c>
      <c r="D8" s="1286">
        <v>324.5</v>
      </c>
      <c r="E8" s="1286">
        <v>322.60000000000002</v>
      </c>
      <c r="F8" s="1286">
        <v>325.7</v>
      </c>
      <c r="G8" s="1286">
        <v>323.8</v>
      </c>
      <c r="H8" s="1286">
        <v>317</v>
      </c>
      <c r="I8" s="1286">
        <v>314.39999999999998</v>
      </c>
      <c r="J8" s="1286">
        <v>314.60000000000002</v>
      </c>
      <c r="K8" s="1286">
        <v>310.5</v>
      </c>
      <c r="L8" s="1286">
        <v>315.10000000000002</v>
      </c>
      <c r="M8" s="1286">
        <v>321.7</v>
      </c>
      <c r="N8" s="1287">
        <v>320.39999999999998</v>
      </c>
    </row>
    <row r="9" spans="1:14">
      <c r="A9" s="1285">
        <v>2009</v>
      </c>
      <c r="B9" s="1286">
        <v>322.2</v>
      </c>
      <c r="C9" s="1286">
        <v>324.3</v>
      </c>
      <c r="D9" s="1286">
        <v>325.89999999999998</v>
      </c>
      <c r="E9" s="1286">
        <v>324.2</v>
      </c>
      <c r="F9" s="1286">
        <v>325.3</v>
      </c>
      <c r="G9" s="1286">
        <v>324.5</v>
      </c>
      <c r="H9" s="1286">
        <v>323.3</v>
      </c>
      <c r="I9" s="1286">
        <v>316.2</v>
      </c>
      <c r="J9" s="1286">
        <v>320.10000000000002</v>
      </c>
      <c r="K9" s="1286">
        <v>320</v>
      </c>
      <c r="L9" s="1286">
        <v>324.5</v>
      </c>
      <c r="M9" s="1286">
        <v>330</v>
      </c>
      <c r="N9" s="1288">
        <v>323.60000000000002</v>
      </c>
    </row>
    <row r="10" spans="1:14">
      <c r="A10" s="1285">
        <v>2010</v>
      </c>
      <c r="B10" s="1286">
        <v>333.4</v>
      </c>
      <c r="C10" s="1286">
        <v>341.3</v>
      </c>
      <c r="D10" s="1286">
        <v>335.1</v>
      </c>
      <c r="E10" s="1286">
        <v>343.1</v>
      </c>
      <c r="F10" s="1286">
        <v>346.2</v>
      </c>
      <c r="G10" s="1286">
        <v>345.9</v>
      </c>
      <c r="H10" s="1286">
        <v>340.4</v>
      </c>
      <c r="I10" s="1286">
        <v>336.9</v>
      </c>
      <c r="J10" s="1286">
        <v>334.2</v>
      </c>
      <c r="K10" s="1286">
        <v>325.7</v>
      </c>
      <c r="L10" s="1286">
        <v>326.39999999999998</v>
      </c>
      <c r="M10" s="1286">
        <v>326.3</v>
      </c>
      <c r="N10" s="1288">
        <v>335.8</v>
      </c>
    </row>
    <row r="11" spans="1:14">
      <c r="A11" s="1285">
        <v>2011</v>
      </c>
      <c r="B11" s="1286">
        <v>325.60000000000002</v>
      </c>
      <c r="C11" s="1286">
        <v>323.5</v>
      </c>
      <c r="D11" s="1286">
        <v>322.8</v>
      </c>
      <c r="E11" s="1286">
        <v>323</v>
      </c>
      <c r="F11" s="1286">
        <v>326.89999999999998</v>
      </c>
      <c r="G11" s="1286">
        <v>323.39999999999998</v>
      </c>
      <c r="H11" s="1286">
        <v>321.10000000000002</v>
      </c>
      <c r="I11" s="1286">
        <v>317.7</v>
      </c>
      <c r="J11" s="1286">
        <v>313</v>
      </c>
      <c r="K11" s="1286">
        <v>312.89999999999998</v>
      </c>
      <c r="L11" s="1286">
        <v>315.60000000000002</v>
      </c>
      <c r="M11" s="1286">
        <v>322.10000000000002</v>
      </c>
      <c r="N11" s="1288">
        <v>320.7</v>
      </c>
    </row>
    <row r="12" spans="1:14">
      <c r="A12" s="1289">
        <v>2012</v>
      </c>
      <c r="B12" s="1290">
        <v>324.89999999999998</v>
      </c>
      <c r="C12" s="1290">
        <v>327.2</v>
      </c>
      <c r="D12" s="1290">
        <v>329</v>
      </c>
      <c r="E12" s="1290">
        <v>329.8</v>
      </c>
      <c r="F12" s="1290">
        <v>334.6</v>
      </c>
      <c r="G12" s="1290">
        <v>336.3</v>
      </c>
      <c r="H12" s="1290">
        <v>330.7</v>
      </c>
      <c r="I12" s="1290">
        <v>326.3</v>
      </c>
      <c r="J12" s="1290">
        <v>325.7</v>
      </c>
      <c r="K12" s="1290">
        <v>322</v>
      </c>
      <c r="L12" s="1290">
        <v>327.2</v>
      </c>
      <c r="M12" s="1290">
        <v>330.6</v>
      </c>
      <c r="N12" s="1291">
        <v>328.9</v>
      </c>
    </row>
    <row r="13" spans="1:14">
      <c r="A13" s="1289">
        <v>2013</v>
      </c>
      <c r="B13" s="1290">
        <v>334</v>
      </c>
      <c r="C13" s="1290">
        <v>336.5</v>
      </c>
      <c r="D13" s="1290">
        <v>334.9</v>
      </c>
      <c r="E13" s="1290">
        <v>338</v>
      </c>
      <c r="F13" s="1290">
        <v>338.8</v>
      </c>
      <c r="G13" s="1290">
        <v>343</v>
      </c>
      <c r="H13" s="1290">
        <v>338.6</v>
      </c>
      <c r="I13" s="1290">
        <v>334</v>
      </c>
      <c r="J13" s="1290">
        <v>329.8</v>
      </c>
      <c r="K13" s="1290">
        <v>328.9</v>
      </c>
      <c r="L13" s="1290">
        <v>331</v>
      </c>
      <c r="M13" s="1290">
        <v>333.1</v>
      </c>
      <c r="N13" s="1291">
        <v>335.2</v>
      </c>
    </row>
    <row r="14" spans="1:14">
      <c r="A14" s="1289">
        <v>2014</v>
      </c>
      <c r="B14" s="1290">
        <v>335.3</v>
      </c>
      <c r="C14" s="1290">
        <v>339.5</v>
      </c>
      <c r="D14" s="1290">
        <v>336</v>
      </c>
      <c r="E14" s="1290">
        <v>338.1</v>
      </c>
      <c r="F14" s="1290">
        <v>336</v>
      </c>
      <c r="G14" s="1290">
        <v>336.1</v>
      </c>
      <c r="H14" s="1290">
        <v>331.4</v>
      </c>
      <c r="I14" s="1290">
        <v>332.4</v>
      </c>
      <c r="J14" s="1290">
        <v>327.3</v>
      </c>
      <c r="K14" s="1290">
        <v>326.3</v>
      </c>
      <c r="L14" s="1290">
        <v>328.5</v>
      </c>
      <c r="M14" s="1290">
        <v>340.6</v>
      </c>
      <c r="N14" s="1291">
        <v>333.6</v>
      </c>
    </row>
    <row r="15" spans="1:14">
      <c r="A15" s="1292">
        <v>2015</v>
      </c>
      <c r="B15" s="1293">
        <v>336</v>
      </c>
      <c r="C15" s="1293">
        <v>338.9</v>
      </c>
      <c r="D15" s="1293">
        <v>339.7</v>
      </c>
      <c r="E15" s="1293">
        <v>340.8</v>
      </c>
      <c r="F15" s="1293">
        <v>346.1</v>
      </c>
      <c r="G15" s="1293">
        <v>343.9</v>
      </c>
      <c r="H15" s="1293">
        <v>339.4</v>
      </c>
      <c r="I15" s="1293">
        <v>334</v>
      </c>
      <c r="J15" s="1293">
        <v>332.9</v>
      </c>
      <c r="K15" s="1293">
        <v>331.2</v>
      </c>
      <c r="L15" s="1293">
        <v>332.8</v>
      </c>
      <c r="M15" s="1293">
        <v>335.4</v>
      </c>
      <c r="N15" s="1294">
        <v>337.6</v>
      </c>
    </row>
    <row r="16" spans="1:14">
      <c r="A16" s="1292">
        <v>2016</v>
      </c>
      <c r="B16" s="1293">
        <v>335.2</v>
      </c>
      <c r="C16" s="1293">
        <v>337.7</v>
      </c>
      <c r="D16" s="1293">
        <v>338.5</v>
      </c>
      <c r="E16" s="1293">
        <v>340.3</v>
      </c>
      <c r="F16" s="1293">
        <v>345.4</v>
      </c>
      <c r="G16" s="1293">
        <v>342.5</v>
      </c>
      <c r="H16" s="1293">
        <v>339.1</v>
      </c>
      <c r="I16" s="1293">
        <v>336.7</v>
      </c>
      <c r="J16" s="1293">
        <v>336</v>
      </c>
      <c r="K16" s="1293">
        <v>338.1</v>
      </c>
      <c r="L16" s="1293">
        <v>339.8</v>
      </c>
      <c r="M16" s="1293">
        <v>343.5</v>
      </c>
      <c r="N16" s="1294">
        <v>339.5</v>
      </c>
    </row>
    <row r="17" spans="1:14">
      <c r="A17" s="1292">
        <v>2017</v>
      </c>
      <c r="B17" s="1293">
        <v>343.84877560849145</v>
      </c>
      <c r="C17" s="1293">
        <v>344.01260355448568</v>
      </c>
      <c r="D17" s="1293">
        <v>345.08323788722237</v>
      </c>
      <c r="E17" s="1293">
        <v>349.4260933003689</v>
      </c>
      <c r="F17" s="1293">
        <v>351.85998819252393</v>
      </c>
      <c r="G17" s="1293">
        <v>351.12109667545815</v>
      </c>
      <c r="H17" s="1293">
        <v>346.75726994620067</v>
      </c>
      <c r="I17" s="1293">
        <v>344.85589941972938</v>
      </c>
      <c r="J17" s="1293">
        <v>342.09908231074832</v>
      </c>
      <c r="K17" s="1293">
        <v>340.25607000681453</v>
      </c>
      <c r="L17" s="1293">
        <v>343.96423731809307</v>
      </c>
      <c r="M17" s="1293">
        <v>345.17611667491775</v>
      </c>
      <c r="N17" s="1294">
        <v>345.73613890143946</v>
      </c>
    </row>
    <row r="18" spans="1:14">
      <c r="A18" s="1292">
        <v>2018</v>
      </c>
      <c r="B18" s="1293">
        <v>328.68883172082138</v>
      </c>
      <c r="C18" s="1293">
        <v>335.33083028686195</v>
      </c>
      <c r="D18" s="1293">
        <v>339.13477331184731</v>
      </c>
      <c r="E18" s="1293">
        <v>352.1288362407397</v>
      </c>
      <c r="F18" s="1293">
        <v>354.40806226015781</v>
      </c>
      <c r="G18" s="1293">
        <v>352.31798629918734</v>
      </c>
      <c r="H18" s="1293">
        <v>349.02563708344542</v>
      </c>
      <c r="I18" s="1293">
        <v>347.00933631012759</v>
      </c>
      <c r="J18" s="1293">
        <v>345.11329021489684</v>
      </c>
      <c r="K18" s="1293">
        <v>347.11988043981063</v>
      </c>
      <c r="L18" s="1293">
        <v>349.40972512323503</v>
      </c>
      <c r="M18" s="1293">
        <v>350.98601398601369</v>
      </c>
      <c r="N18" s="1294">
        <v>345.25543478260863</v>
      </c>
    </row>
    <row r="19" spans="1:14">
      <c r="A19" s="1295">
        <v>2019</v>
      </c>
      <c r="B19" s="1296">
        <v>354.37491656654714</v>
      </c>
      <c r="C19" s="1296">
        <v>356.43838796545651</v>
      </c>
      <c r="D19" s="1296">
        <v>357.2969949465724</v>
      </c>
      <c r="E19" s="1296">
        <v>357.47446683623537</v>
      </c>
      <c r="F19" s="1296">
        <v>361.2054005838466</v>
      </c>
      <c r="G19" s="1296">
        <v>357.93540852897377</v>
      </c>
      <c r="H19" s="1296">
        <v>354.2490676912646</v>
      </c>
      <c r="I19" s="1296">
        <v>353.13528487554794</v>
      </c>
      <c r="J19" s="1296">
        <v>352.05841293166753</v>
      </c>
      <c r="K19" s="1296">
        <v>345</v>
      </c>
      <c r="L19" s="1296">
        <v>349.6</v>
      </c>
      <c r="M19" s="1296">
        <v>354.4</v>
      </c>
      <c r="N19" s="1297">
        <v>354.2</v>
      </c>
    </row>
    <row r="20" spans="1:14">
      <c r="A20" s="1295">
        <v>2020</v>
      </c>
      <c r="B20" s="1296">
        <v>354.8</v>
      </c>
      <c r="C20" s="1296">
        <v>355</v>
      </c>
      <c r="D20" s="1296">
        <v>356.13</v>
      </c>
      <c r="E20" s="1296">
        <v>354.02</v>
      </c>
      <c r="F20" s="1296">
        <v>356.2</v>
      </c>
      <c r="G20" s="1296">
        <v>358.1</v>
      </c>
      <c r="H20" s="1296">
        <v>352.8</v>
      </c>
      <c r="I20" s="1296">
        <v>350.8</v>
      </c>
      <c r="J20" s="1296">
        <v>346.7</v>
      </c>
      <c r="K20" s="1296">
        <v>345</v>
      </c>
      <c r="L20" s="1296">
        <v>347.8</v>
      </c>
      <c r="M20" s="1296">
        <v>347.4</v>
      </c>
      <c r="N20" s="1297">
        <v>352.3</v>
      </c>
    </row>
    <row r="21" spans="1:14">
      <c r="A21" s="1295">
        <v>2021</v>
      </c>
      <c r="B21" s="1296">
        <v>350.5</v>
      </c>
      <c r="C21" s="1296">
        <v>354.1</v>
      </c>
      <c r="D21" s="1296">
        <v>354.1</v>
      </c>
      <c r="E21" s="1296">
        <v>354.4</v>
      </c>
      <c r="F21" s="1296">
        <v>353.4</v>
      </c>
      <c r="G21" s="1296">
        <v>352.5</v>
      </c>
      <c r="H21" s="1296">
        <v>348.2</v>
      </c>
      <c r="I21" s="1296">
        <v>348.4</v>
      </c>
      <c r="J21" s="1296">
        <v>343.2</v>
      </c>
      <c r="K21" s="1296">
        <v>402.6</v>
      </c>
      <c r="L21" s="1296">
        <v>345.6</v>
      </c>
      <c r="M21" s="1296">
        <v>347</v>
      </c>
      <c r="N21" s="1297">
        <v>349.8</v>
      </c>
    </row>
    <row r="22" spans="1:14">
      <c r="A22" s="1295">
        <v>2022</v>
      </c>
      <c r="B22" s="1296">
        <v>350.1</v>
      </c>
      <c r="C22" s="1296">
        <v>354.4</v>
      </c>
      <c r="D22" s="1296">
        <v>351</v>
      </c>
      <c r="E22" s="1296">
        <v>354.6</v>
      </c>
      <c r="F22" s="1296">
        <v>353.3</v>
      </c>
      <c r="G22" s="1296">
        <v>351.4</v>
      </c>
      <c r="H22" s="1296">
        <v>352</v>
      </c>
      <c r="I22" s="1296">
        <v>350.9</v>
      </c>
      <c r="J22" s="1296">
        <v>347.5</v>
      </c>
      <c r="K22" s="1296">
        <v>349.1</v>
      </c>
      <c r="L22" s="1296">
        <v>348</v>
      </c>
      <c r="M22" s="1296">
        <v>348.7</v>
      </c>
      <c r="N22" s="1297">
        <v>351</v>
      </c>
    </row>
    <row r="23" spans="1:14" ht="15.75" thickBot="1">
      <c r="A23" s="1298">
        <v>2023</v>
      </c>
      <c r="B23" s="1299">
        <v>352.3</v>
      </c>
      <c r="C23" s="1299">
        <v>353.3</v>
      </c>
      <c r="D23" s="1299">
        <v>354.9</v>
      </c>
      <c r="E23" s="1299">
        <v>351.4</v>
      </c>
      <c r="F23" s="1299">
        <v>285.10000000000002</v>
      </c>
      <c r="G23" s="1299"/>
      <c r="H23" s="1299"/>
      <c r="I23" s="1299">
        <v>349.2</v>
      </c>
      <c r="J23" s="1299"/>
      <c r="K23" s="1299"/>
      <c r="L23" s="1299"/>
      <c r="M23" s="1299"/>
      <c r="N23" s="1300"/>
    </row>
    <row r="25" spans="1:14" ht="15.75" thickBot="1">
      <c r="G25" s="1301" t="s">
        <v>280</v>
      </c>
      <c r="N25" s="1302"/>
    </row>
    <row r="26" spans="1:14" ht="15.75" thickBot="1">
      <c r="A26" s="1280" t="s">
        <v>279</v>
      </c>
      <c r="B26" s="1281" t="s">
        <v>166</v>
      </c>
      <c r="C26" s="1281" t="s">
        <v>167</v>
      </c>
      <c r="D26" s="1281" t="s">
        <v>168</v>
      </c>
      <c r="E26" s="1281" t="s">
        <v>169</v>
      </c>
      <c r="F26" s="1281" t="s">
        <v>170</v>
      </c>
      <c r="G26" s="1281" t="s">
        <v>171</v>
      </c>
      <c r="H26" s="1281" t="s">
        <v>172</v>
      </c>
      <c r="I26" s="1281" t="s">
        <v>173</v>
      </c>
      <c r="J26" s="1281" t="s">
        <v>174</v>
      </c>
      <c r="K26" s="1281" t="s">
        <v>175</v>
      </c>
      <c r="L26" s="1281" t="s">
        <v>176</v>
      </c>
      <c r="M26" s="1281" t="s">
        <v>177</v>
      </c>
      <c r="N26" s="1281" t="s">
        <v>184</v>
      </c>
    </row>
    <row r="27" spans="1:14">
      <c r="A27" s="1282">
        <v>2004</v>
      </c>
      <c r="B27" s="1283">
        <v>272.2</v>
      </c>
      <c r="C27" s="1283">
        <v>271.5</v>
      </c>
      <c r="D27" s="1283">
        <v>272</v>
      </c>
      <c r="E27" s="1283">
        <v>273.10000000000002</v>
      </c>
      <c r="F27" s="1283">
        <v>267.2</v>
      </c>
      <c r="G27" s="1283">
        <v>269.60000000000002</v>
      </c>
      <c r="H27" s="1283">
        <v>261.5</v>
      </c>
      <c r="I27" s="1283">
        <v>261.39999999999998</v>
      </c>
      <c r="J27" s="1283">
        <v>264.8</v>
      </c>
      <c r="K27" s="1283">
        <v>267</v>
      </c>
      <c r="L27" s="1283">
        <v>266.39999999999998</v>
      </c>
      <c r="M27" s="1283">
        <v>271.3</v>
      </c>
      <c r="N27" s="1284">
        <v>267.3</v>
      </c>
    </row>
    <row r="28" spans="1:14">
      <c r="A28" s="1285">
        <v>2005</v>
      </c>
      <c r="B28" s="1286">
        <v>272.10000000000002</v>
      </c>
      <c r="C28" s="1286">
        <v>274.8</v>
      </c>
      <c r="D28" s="1286">
        <v>271.8</v>
      </c>
      <c r="E28" s="1286">
        <v>273.39999999999998</v>
      </c>
      <c r="F28" s="1286">
        <v>271</v>
      </c>
      <c r="G28" s="1286">
        <v>266.39999999999998</v>
      </c>
      <c r="H28" s="1286">
        <v>264.60000000000002</v>
      </c>
      <c r="I28" s="1286">
        <v>261.10000000000002</v>
      </c>
      <c r="J28" s="1286">
        <v>266.60000000000002</v>
      </c>
      <c r="K28" s="1286">
        <v>272.5</v>
      </c>
      <c r="L28" s="1286">
        <v>270.60000000000002</v>
      </c>
      <c r="M28" s="1286">
        <v>272.39999999999998</v>
      </c>
      <c r="N28" s="1287">
        <v>269.2</v>
      </c>
    </row>
    <row r="29" spans="1:14">
      <c r="A29" s="1285">
        <v>2006</v>
      </c>
      <c r="B29" s="1286">
        <v>275.10000000000002</v>
      </c>
      <c r="C29" s="1286">
        <v>273.39999999999998</v>
      </c>
      <c r="D29" s="1286">
        <v>273.39999999999998</v>
      </c>
      <c r="E29" s="1286">
        <v>272.89999999999998</v>
      </c>
      <c r="F29" s="1286">
        <v>270.39999999999998</v>
      </c>
      <c r="G29" s="1286">
        <v>264.2</v>
      </c>
      <c r="H29" s="1286">
        <v>260.2</v>
      </c>
      <c r="I29" s="1286">
        <v>258.10000000000002</v>
      </c>
      <c r="J29" s="1286">
        <v>263.5</v>
      </c>
      <c r="K29" s="1286">
        <v>263.89999999999998</v>
      </c>
      <c r="L29" s="1286">
        <v>264.89999999999998</v>
      </c>
      <c r="M29" s="1286">
        <v>266.89999999999998</v>
      </c>
      <c r="N29" s="1287">
        <v>267.5</v>
      </c>
    </row>
    <row r="30" spans="1:14">
      <c r="A30" s="1285">
        <v>2007</v>
      </c>
      <c r="B30" s="1286">
        <v>274.10000000000002</v>
      </c>
      <c r="C30" s="1286">
        <v>274.89999999999998</v>
      </c>
      <c r="D30" s="1286">
        <v>274</v>
      </c>
      <c r="E30" s="1286">
        <v>272.3</v>
      </c>
      <c r="F30" s="1286">
        <v>271.89999999999998</v>
      </c>
      <c r="G30" s="1286">
        <v>269.2</v>
      </c>
      <c r="H30" s="1286">
        <v>267.89999999999998</v>
      </c>
      <c r="I30" s="1286">
        <v>264.60000000000002</v>
      </c>
      <c r="J30" s="1286">
        <v>266</v>
      </c>
      <c r="K30" s="1286">
        <v>268.8</v>
      </c>
      <c r="L30" s="1286">
        <v>269.10000000000002</v>
      </c>
      <c r="M30" s="1286">
        <v>271.60000000000002</v>
      </c>
      <c r="N30" s="1287">
        <v>270.2</v>
      </c>
    </row>
    <row r="31" spans="1:14">
      <c r="A31" s="1285">
        <v>2008</v>
      </c>
      <c r="B31" s="1286">
        <v>273.89999999999998</v>
      </c>
      <c r="C31" s="1286">
        <v>274.89999999999998</v>
      </c>
      <c r="D31" s="1286">
        <v>273.8</v>
      </c>
      <c r="E31" s="1286">
        <v>270</v>
      </c>
      <c r="F31" s="1286">
        <v>271.89999999999998</v>
      </c>
      <c r="G31" s="1286">
        <v>270.5</v>
      </c>
      <c r="H31" s="1286">
        <v>268.60000000000002</v>
      </c>
      <c r="I31" s="1286">
        <v>265</v>
      </c>
      <c r="J31" s="1286">
        <v>266.5</v>
      </c>
      <c r="K31" s="1286">
        <v>266.60000000000002</v>
      </c>
      <c r="L31" s="1286">
        <v>269.7</v>
      </c>
      <c r="M31" s="1286">
        <v>274.60000000000002</v>
      </c>
      <c r="N31" s="1287">
        <v>270.3</v>
      </c>
    </row>
    <row r="32" spans="1:14">
      <c r="A32" s="1285">
        <v>2009</v>
      </c>
      <c r="B32" s="1286">
        <v>276.8</v>
      </c>
      <c r="C32" s="1286">
        <v>274.3</v>
      </c>
      <c r="D32" s="1286">
        <v>276.39999999999998</v>
      </c>
      <c r="E32" s="1286">
        <v>273.60000000000002</v>
      </c>
      <c r="F32" s="1286">
        <v>273.8</v>
      </c>
      <c r="G32" s="1286">
        <v>272.10000000000002</v>
      </c>
      <c r="H32" s="1286">
        <v>268.60000000000002</v>
      </c>
      <c r="I32" s="1286">
        <v>266.8</v>
      </c>
      <c r="J32" s="1286">
        <v>269.5</v>
      </c>
      <c r="K32" s="1286">
        <v>271.39999999999998</v>
      </c>
      <c r="L32" s="1286">
        <v>275.60000000000002</v>
      </c>
      <c r="M32" s="1286">
        <v>277.10000000000002</v>
      </c>
      <c r="N32" s="1288">
        <v>272.8</v>
      </c>
    </row>
    <row r="33" spans="1:14">
      <c r="A33" s="1285">
        <v>2010</v>
      </c>
      <c r="B33" s="1286">
        <v>278.5</v>
      </c>
      <c r="C33" s="1286">
        <v>282.10000000000002</v>
      </c>
      <c r="D33" s="1286">
        <v>281.7</v>
      </c>
      <c r="E33" s="1286">
        <v>280.5</v>
      </c>
      <c r="F33" s="1286">
        <v>280.89999999999998</v>
      </c>
      <c r="G33" s="1286">
        <v>279</v>
      </c>
      <c r="H33" s="1286">
        <v>275</v>
      </c>
      <c r="I33" s="1286">
        <v>272.89999999999998</v>
      </c>
      <c r="J33" s="1286">
        <v>275.5</v>
      </c>
      <c r="K33" s="1286">
        <v>275.10000000000002</v>
      </c>
      <c r="L33" s="1286">
        <v>275</v>
      </c>
      <c r="M33" s="1286">
        <v>277.5</v>
      </c>
      <c r="N33" s="1288">
        <v>277.8</v>
      </c>
    </row>
    <row r="34" spans="1:14">
      <c r="A34" s="1285">
        <v>2011</v>
      </c>
      <c r="B34" s="1286">
        <v>280.2</v>
      </c>
      <c r="C34" s="1286">
        <v>279.3</v>
      </c>
      <c r="D34" s="1286">
        <v>279.5</v>
      </c>
      <c r="E34" s="1286">
        <v>281.39999999999998</v>
      </c>
      <c r="F34" s="1286">
        <v>279.7</v>
      </c>
      <c r="G34" s="1286">
        <v>275.89999999999998</v>
      </c>
      <c r="H34" s="1286">
        <v>274.2</v>
      </c>
      <c r="I34" s="1286">
        <v>268.2</v>
      </c>
      <c r="J34" s="1286">
        <v>259.3</v>
      </c>
      <c r="K34" s="1286">
        <v>260.89999999999998</v>
      </c>
      <c r="L34" s="1286">
        <v>262.89999999999998</v>
      </c>
      <c r="M34" s="1286">
        <v>267.2</v>
      </c>
      <c r="N34" s="1288">
        <v>271.2</v>
      </c>
    </row>
    <row r="35" spans="1:14">
      <c r="A35" s="1289">
        <v>2012</v>
      </c>
      <c r="B35" s="1290">
        <v>270.2</v>
      </c>
      <c r="C35" s="1290">
        <v>267.8</v>
      </c>
      <c r="D35" s="1290">
        <v>269.60000000000002</v>
      </c>
      <c r="E35" s="1290">
        <v>266.2</v>
      </c>
      <c r="F35" s="1290">
        <v>265.3</v>
      </c>
      <c r="G35" s="1290">
        <v>265.10000000000002</v>
      </c>
      <c r="H35" s="1290">
        <v>259.10000000000002</v>
      </c>
      <c r="I35" s="1290">
        <v>258.3</v>
      </c>
      <c r="J35" s="1290">
        <v>258.89999999999998</v>
      </c>
      <c r="K35" s="1290">
        <v>261.60000000000002</v>
      </c>
      <c r="L35" s="1290">
        <v>263.2</v>
      </c>
      <c r="M35" s="1290">
        <v>267</v>
      </c>
      <c r="N35" s="1291">
        <v>264</v>
      </c>
    </row>
    <row r="36" spans="1:14">
      <c r="A36" s="1289">
        <v>2013</v>
      </c>
      <c r="B36" s="1290">
        <v>269.39999999999998</v>
      </c>
      <c r="C36" s="1290">
        <v>271.89999999999998</v>
      </c>
      <c r="D36" s="1290">
        <v>270.60000000000002</v>
      </c>
      <c r="E36" s="1290">
        <v>270.89999999999998</v>
      </c>
      <c r="F36" s="1290">
        <v>266.89999999999998</v>
      </c>
      <c r="G36" s="1290">
        <v>265.89999999999998</v>
      </c>
      <c r="H36" s="1290">
        <v>262.5</v>
      </c>
      <c r="I36" s="1290">
        <v>259.3</v>
      </c>
      <c r="J36" s="1290">
        <v>261.2</v>
      </c>
      <c r="K36" s="1290">
        <v>263.10000000000002</v>
      </c>
      <c r="L36" s="1290">
        <v>265.5</v>
      </c>
      <c r="M36" s="1290">
        <v>270.2</v>
      </c>
      <c r="N36" s="1291">
        <v>266.10000000000002</v>
      </c>
    </row>
    <row r="37" spans="1:14">
      <c r="A37" s="1289">
        <v>2014</v>
      </c>
      <c r="B37" s="1290">
        <v>273</v>
      </c>
      <c r="C37" s="1290">
        <v>274.60000000000002</v>
      </c>
      <c r="D37" s="1290">
        <v>271.8</v>
      </c>
      <c r="E37" s="1290">
        <v>270.39999999999998</v>
      </c>
      <c r="F37" s="1290">
        <v>268.39999999999998</v>
      </c>
      <c r="G37" s="1290">
        <v>268.60000000000002</v>
      </c>
      <c r="H37" s="1290">
        <v>264.5</v>
      </c>
      <c r="I37" s="1290">
        <v>259.7</v>
      </c>
      <c r="J37" s="1290">
        <v>261.60000000000002</v>
      </c>
      <c r="K37" s="1290">
        <v>263.39999999999998</v>
      </c>
      <c r="L37" s="1290">
        <v>264.39999999999998</v>
      </c>
      <c r="M37" s="1290">
        <v>264.8</v>
      </c>
      <c r="N37" s="1291">
        <v>267</v>
      </c>
    </row>
    <row r="38" spans="1:14">
      <c r="A38" s="1292">
        <v>2015</v>
      </c>
      <c r="B38" s="1293">
        <v>270.5</v>
      </c>
      <c r="C38" s="1293">
        <v>271.5</v>
      </c>
      <c r="D38" s="1293">
        <v>272.60000000000002</v>
      </c>
      <c r="E38" s="1293">
        <v>270.89999999999998</v>
      </c>
      <c r="F38" s="1293">
        <v>273.3</v>
      </c>
      <c r="G38" s="1293">
        <v>272</v>
      </c>
      <c r="H38" s="1293">
        <v>267.8</v>
      </c>
      <c r="I38" s="1293">
        <v>262.10000000000002</v>
      </c>
      <c r="J38" s="1293">
        <v>261.39999999999998</v>
      </c>
      <c r="K38" s="1293">
        <v>264.5</v>
      </c>
      <c r="L38" s="1293">
        <v>266.60000000000002</v>
      </c>
      <c r="M38" s="1293">
        <v>268.10000000000002</v>
      </c>
      <c r="N38" s="1294">
        <v>267.89999999999998</v>
      </c>
    </row>
    <row r="39" spans="1:14">
      <c r="A39" s="1292">
        <v>2016</v>
      </c>
      <c r="B39" s="1293">
        <v>270.10000000000002</v>
      </c>
      <c r="C39" s="1293">
        <v>272.10000000000002</v>
      </c>
      <c r="D39" s="1293">
        <v>268.7</v>
      </c>
      <c r="E39" s="1293">
        <v>267.7</v>
      </c>
      <c r="F39" s="1293">
        <v>266.10000000000002</v>
      </c>
      <c r="G39" s="1293">
        <v>263.60000000000002</v>
      </c>
      <c r="H39" s="1293">
        <v>259.10000000000002</v>
      </c>
      <c r="I39" s="1293">
        <v>256.7</v>
      </c>
      <c r="J39" s="1293">
        <v>259.60000000000002</v>
      </c>
      <c r="K39" s="1293">
        <v>263.8</v>
      </c>
      <c r="L39" s="1293">
        <v>267.10000000000002</v>
      </c>
      <c r="M39" s="1293">
        <v>271.10000000000002</v>
      </c>
      <c r="N39" s="1294">
        <v>265.2</v>
      </c>
    </row>
    <row r="40" spans="1:14">
      <c r="A40" s="1292">
        <v>2017</v>
      </c>
      <c r="B40" s="1293">
        <v>272.88640213541373</v>
      </c>
      <c r="C40" s="1293">
        <v>276.25085307594861</v>
      </c>
      <c r="D40" s="1293">
        <v>274.85711246631678</v>
      </c>
      <c r="E40" s="1293">
        <v>274.82589285714283</v>
      </c>
      <c r="F40" s="1293">
        <v>275.79789937320038</v>
      </c>
      <c r="G40" s="1293">
        <v>275.68322171001125</v>
      </c>
      <c r="H40" s="1293">
        <v>271.12366069701773</v>
      </c>
      <c r="I40" s="1293">
        <v>265.89233861961111</v>
      </c>
      <c r="J40" s="1293">
        <v>268.51868601734992</v>
      </c>
      <c r="K40" s="1293">
        <v>269.27624185210152</v>
      </c>
      <c r="L40" s="1293">
        <v>272.87214014486779</v>
      </c>
      <c r="M40" s="1293">
        <v>275.60365369340764</v>
      </c>
      <c r="N40" s="1294">
        <v>272.59345923219968</v>
      </c>
    </row>
    <row r="41" spans="1:14">
      <c r="A41" s="1292">
        <v>2018</v>
      </c>
      <c r="B41" s="1293">
        <v>271.81169536218374</v>
      </c>
      <c r="C41" s="1293">
        <v>271.62933094384721</v>
      </c>
      <c r="D41" s="1293">
        <v>275.82298136645966</v>
      </c>
      <c r="E41" s="1293">
        <v>276.47664184157117</v>
      </c>
      <c r="F41" s="1293">
        <v>276.53879641485253</v>
      </c>
      <c r="G41" s="1293">
        <v>273.5957050315024</v>
      </c>
      <c r="H41" s="1293">
        <v>267.18371383829231</v>
      </c>
      <c r="I41" s="1293">
        <v>262.45748745224398</v>
      </c>
      <c r="J41" s="1293">
        <v>265.66096423017115</v>
      </c>
      <c r="K41" s="1293">
        <v>270.12991512212</v>
      </c>
      <c r="L41" s="1293">
        <v>273.99583766909478</v>
      </c>
      <c r="M41" s="1293">
        <v>277.44326025733028</v>
      </c>
      <c r="N41" s="1294">
        <v>271.5347702055667</v>
      </c>
    </row>
    <row r="42" spans="1:14">
      <c r="A42" s="1295">
        <v>2019</v>
      </c>
      <c r="B42" s="1296">
        <v>281.27826336739287</v>
      </c>
      <c r="C42" s="1296">
        <v>284.30536717690359</v>
      </c>
      <c r="D42" s="1296">
        <v>286.22046450702811</v>
      </c>
      <c r="E42" s="1296">
        <v>290.8767352564733</v>
      </c>
      <c r="F42" s="1296">
        <v>285.31500572737696</v>
      </c>
      <c r="G42" s="1296">
        <v>281.29946839929153</v>
      </c>
      <c r="H42" s="1296">
        <v>274.8623926185175</v>
      </c>
      <c r="I42" s="1296">
        <v>271.9152332887009</v>
      </c>
      <c r="J42" s="1296">
        <v>273.41321243523339</v>
      </c>
      <c r="K42" s="1296">
        <v>276.3</v>
      </c>
      <c r="L42" s="1296">
        <v>279.2</v>
      </c>
      <c r="M42" s="1296">
        <v>286.5</v>
      </c>
      <c r="N42" s="1297">
        <v>286.2</v>
      </c>
    </row>
    <row r="43" spans="1:14">
      <c r="A43" s="1295">
        <v>2020</v>
      </c>
      <c r="B43" s="1296">
        <v>286.2</v>
      </c>
      <c r="C43" s="1296">
        <v>288.2</v>
      </c>
      <c r="D43" s="1296">
        <v>287.13</v>
      </c>
      <c r="E43" s="1296">
        <v>286.24</v>
      </c>
      <c r="F43" s="1296">
        <v>285.8</v>
      </c>
      <c r="G43" s="1296">
        <v>286</v>
      </c>
      <c r="H43" s="1296">
        <v>280.5</v>
      </c>
      <c r="I43" s="1296">
        <v>277.2</v>
      </c>
      <c r="J43" s="1296">
        <v>277.2</v>
      </c>
      <c r="K43" s="1296">
        <v>277.7</v>
      </c>
      <c r="L43" s="1296">
        <v>281.60000000000002</v>
      </c>
      <c r="M43" s="1296">
        <v>284.8</v>
      </c>
      <c r="N43" s="1297">
        <v>282.8</v>
      </c>
    </row>
    <row r="44" spans="1:14">
      <c r="A44" s="1295">
        <v>2021</v>
      </c>
      <c r="B44" s="1296">
        <v>288.3</v>
      </c>
      <c r="C44" s="1296">
        <v>294.5</v>
      </c>
      <c r="D44" s="1296">
        <v>289.10000000000002</v>
      </c>
      <c r="E44" s="1296">
        <v>288.5</v>
      </c>
      <c r="F44" s="1296">
        <v>287.5</v>
      </c>
      <c r="G44" s="1296">
        <v>281.89999999999998</v>
      </c>
      <c r="H44" s="1296">
        <v>275.89999999999998</v>
      </c>
      <c r="I44" s="1296">
        <v>274.10000000000002</v>
      </c>
      <c r="J44" s="1296">
        <v>275.2</v>
      </c>
      <c r="K44" s="1296">
        <v>279.5</v>
      </c>
      <c r="L44" s="1296">
        <v>281.5</v>
      </c>
      <c r="M44" s="1296">
        <v>283</v>
      </c>
      <c r="N44" s="1297">
        <v>283</v>
      </c>
    </row>
    <row r="45" spans="1:14">
      <c r="A45" s="1295">
        <v>2022</v>
      </c>
      <c r="B45" s="1296">
        <v>285.2</v>
      </c>
      <c r="C45" s="1296">
        <v>286.8</v>
      </c>
      <c r="D45" s="1296">
        <v>286.5</v>
      </c>
      <c r="E45" s="1296">
        <v>288.10000000000002</v>
      </c>
      <c r="F45" s="1296">
        <v>285.7</v>
      </c>
      <c r="G45" s="1296">
        <v>281.39999999999998</v>
      </c>
      <c r="H45" s="1296">
        <v>278</v>
      </c>
      <c r="I45" s="1296">
        <v>274.3</v>
      </c>
      <c r="J45" s="1296">
        <v>275.60000000000002</v>
      </c>
      <c r="K45" s="1296">
        <v>279.60000000000002</v>
      </c>
      <c r="L45" s="1296">
        <v>281.3</v>
      </c>
      <c r="M45" s="1296">
        <v>283</v>
      </c>
      <c r="N45" s="1297">
        <v>281.89999999999998</v>
      </c>
    </row>
    <row r="46" spans="1:14" ht="15.75" thickBot="1">
      <c r="A46" s="1298">
        <v>2023</v>
      </c>
      <c r="B46" s="1299">
        <v>287</v>
      </c>
      <c r="C46" s="1299">
        <v>289.5</v>
      </c>
      <c r="D46" s="1299">
        <v>286.60000000000002</v>
      </c>
      <c r="E46" s="1299">
        <v>285.39999999999998</v>
      </c>
      <c r="F46" s="1299">
        <v>285.10000000000002</v>
      </c>
      <c r="G46" s="1299"/>
      <c r="H46" s="1299"/>
      <c r="I46" s="1299">
        <v>273.5</v>
      </c>
      <c r="J46" s="1299"/>
      <c r="K46" s="1299"/>
      <c r="L46" s="1299"/>
      <c r="M46" s="1299"/>
      <c r="N46" s="1300"/>
    </row>
    <row r="48" spans="1:14" ht="15.75" thickBot="1">
      <c r="G48" s="1301" t="s">
        <v>281</v>
      </c>
      <c r="N48" s="1302"/>
    </row>
    <row r="49" spans="1:14" ht="15.75" thickBot="1">
      <c r="A49" s="1280" t="s">
        <v>279</v>
      </c>
      <c r="B49" s="1281" t="s">
        <v>166</v>
      </c>
      <c r="C49" s="1281" t="s">
        <v>167</v>
      </c>
      <c r="D49" s="1281" t="s">
        <v>168</v>
      </c>
      <c r="E49" s="1281" t="s">
        <v>169</v>
      </c>
      <c r="F49" s="1281" t="s">
        <v>170</v>
      </c>
      <c r="G49" s="1281" t="s">
        <v>171</v>
      </c>
      <c r="H49" s="1281" t="s">
        <v>172</v>
      </c>
      <c r="I49" s="1281" t="s">
        <v>173</v>
      </c>
      <c r="J49" s="1281" t="s">
        <v>174</v>
      </c>
      <c r="K49" s="1281" t="s">
        <v>175</v>
      </c>
      <c r="L49" s="1281" t="s">
        <v>176</v>
      </c>
      <c r="M49" s="1281" t="s">
        <v>177</v>
      </c>
      <c r="N49" s="1281" t="s">
        <v>184</v>
      </c>
    </row>
    <row r="50" spans="1:14">
      <c r="A50" s="1282">
        <v>2004</v>
      </c>
      <c r="B50" s="1283">
        <v>240.7</v>
      </c>
      <c r="C50" s="1283">
        <v>241.7</v>
      </c>
      <c r="D50" s="1283">
        <v>243.7</v>
      </c>
      <c r="E50" s="1283">
        <v>237.7</v>
      </c>
      <c r="F50" s="1283">
        <v>240.8</v>
      </c>
      <c r="G50" s="1283">
        <v>241.5</v>
      </c>
      <c r="H50" s="1283">
        <v>243.3</v>
      </c>
      <c r="I50" s="1283">
        <v>237.1</v>
      </c>
      <c r="J50" s="1283">
        <v>241.6</v>
      </c>
      <c r="K50" s="1283">
        <v>238.8</v>
      </c>
      <c r="L50" s="1283">
        <v>245.7</v>
      </c>
      <c r="M50" s="1283">
        <v>249.9</v>
      </c>
      <c r="N50" s="1284">
        <v>242.4</v>
      </c>
    </row>
    <row r="51" spans="1:14">
      <c r="A51" s="1285">
        <v>2005</v>
      </c>
      <c r="B51" s="1286">
        <v>253.1</v>
      </c>
      <c r="C51" s="1286">
        <v>256.89999999999998</v>
      </c>
      <c r="D51" s="1286">
        <v>255</v>
      </c>
      <c r="E51" s="1286">
        <v>253.3</v>
      </c>
      <c r="F51" s="1286">
        <v>253</v>
      </c>
      <c r="G51" s="1286">
        <v>252.2</v>
      </c>
      <c r="H51" s="1286">
        <v>251.1</v>
      </c>
      <c r="I51" s="1286">
        <v>247.9</v>
      </c>
      <c r="J51" s="1286">
        <v>246.7</v>
      </c>
      <c r="K51" s="1286">
        <v>249.2</v>
      </c>
      <c r="L51" s="1286">
        <v>250.4</v>
      </c>
      <c r="M51" s="1286">
        <v>256.2</v>
      </c>
      <c r="N51" s="1287">
        <v>251.9</v>
      </c>
    </row>
    <row r="52" spans="1:14">
      <c r="A52" s="1285">
        <v>2006</v>
      </c>
      <c r="B52" s="1286">
        <v>257.8</v>
      </c>
      <c r="C52" s="1286">
        <v>258.60000000000002</v>
      </c>
      <c r="D52" s="1286">
        <v>259.39999999999998</v>
      </c>
      <c r="E52" s="1286">
        <v>256.39999999999998</v>
      </c>
      <c r="F52" s="1286">
        <v>257.60000000000002</v>
      </c>
      <c r="G52" s="1286">
        <v>256.10000000000002</v>
      </c>
      <c r="H52" s="1286">
        <v>250.4</v>
      </c>
      <c r="I52" s="1286">
        <v>248.4</v>
      </c>
      <c r="J52" s="1286">
        <v>249.2</v>
      </c>
      <c r="K52" s="1286">
        <v>246.2</v>
      </c>
      <c r="L52" s="1286">
        <v>246.3</v>
      </c>
      <c r="M52" s="1286">
        <v>251</v>
      </c>
      <c r="N52" s="1287">
        <v>253.1</v>
      </c>
    </row>
    <row r="53" spans="1:14">
      <c r="A53" s="1285">
        <v>2007</v>
      </c>
      <c r="B53" s="1286">
        <v>257</v>
      </c>
      <c r="C53" s="1286">
        <v>258.60000000000002</v>
      </c>
      <c r="D53" s="1286">
        <v>258.5</v>
      </c>
      <c r="E53" s="1286">
        <v>260.5</v>
      </c>
      <c r="F53" s="1286">
        <v>258.8</v>
      </c>
      <c r="G53" s="1286">
        <v>257.5</v>
      </c>
      <c r="H53" s="1286">
        <v>254.5</v>
      </c>
      <c r="I53" s="1286">
        <v>250.9</v>
      </c>
      <c r="J53" s="1286">
        <v>249.3</v>
      </c>
      <c r="K53" s="1286">
        <v>246.9</v>
      </c>
      <c r="L53" s="1286">
        <v>251.1</v>
      </c>
      <c r="M53" s="1286">
        <v>253</v>
      </c>
      <c r="N53" s="1287">
        <v>254.3</v>
      </c>
    </row>
    <row r="54" spans="1:14">
      <c r="A54" s="1285">
        <v>2008</v>
      </c>
      <c r="B54" s="1286">
        <v>260</v>
      </c>
      <c r="C54" s="1286">
        <v>259.7</v>
      </c>
      <c r="D54" s="1286">
        <v>256.5</v>
      </c>
      <c r="E54" s="1286">
        <v>253.2</v>
      </c>
      <c r="F54" s="1286">
        <v>257.89999999999998</v>
      </c>
      <c r="G54" s="1286">
        <v>255.5</v>
      </c>
      <c r="H54" s="1286">
        <v>249</v>
      </c>
      <c r="I54" s="1286">
        <v>247.1</v>
      </c>
      <c r="J54" s="1286">
        <v>246.8</v>
      </c>
      <c r="K54" s="1286">
        <v>243.8</v>
      </c>
      <c r="L54" s="1286">
        <v>247.6</v>
      </c>
      <c r="M54" s="1286">
        <v>252.5</v>
      </c>
      <c r="N54" s="1287">
        <v>252.2</v>
      </c>
    </row>
    <row r="55" spans="1:14">
      <c r="A55" s="1285">
        <v>2009</v>
      </c>
      <c r="B55" s="1286">
        <v>254.8</v>
      </c>
      <c r="C55" s="1286">
        <v>256.39999999999998</v>
      </c>
      <c r="D55" s="1286">
        <v>258.2</v>
      </c>
      <c r="E55" s="1286">
        <v>257.39999999999998</v>
      </c>
      <c r="F55" s="1286">
        <v>257.39999999999998</v>
      </c>
      <c r="G55" s="1286">
        <v>255.2</v>
      </c>
      <c r="H55" s="1286">
        <v>253.6</v>
      </c>
      <c r="I55" s="1286">
        <v>250.6</v>
      </c>
      <c r="J55" s="1286">
        <v>251.8</v>
      </c>
      <c r="K55" s="1286">
        <v>252.9</v>
      </c>
      <c r="L55" s="1286">
        <v>255.6</v>
      </c>
      <c r="M55" s="1286">
        <v>260.8</v>
      </c>
      <c r="N55" s="1287">
        <v>255.4</v>
      </c>
    </row>
    <row r="56" spans="1:14">
      <c r="A56" s="1285">
        <v>2010</v>
      </c>
      <c r="B56" s="1286">
        <v>261.8</v>
      </c>
      <c r="C56" s="1286">
        <v>267.39999999999998</v>
      </c>
      <c r="D56" s="1286">
        <v>265.7</v>
      </c>
      <c r="E56" s="1286">
        <v>267.89999999999998</v>
      </c>
      <c r="F56" s="1286">
        <v>268.8</v>
      </c>
      <c r="G56" s="1286">
        <v>266.89999999999998</v>
      </c>
      <c r="H56" s="1286">
        <v>264.39999999999998</v>
      </c>
      <c r="I56" s="1286">
        <v>259.89999999999998</v>
      </c>
      <c r="J56" s="1286">
        <v>258.10000000000002</v>
      </c>
      <c r="K56" s="1286">
        <v>254.5</v>
      </c>
      <c r="L56" s="1286">
        <v>258.10000000000002</v>
      </c>
      <c r="M56" s="1286">
        <v>262.5</v>
      </c>
      <c r="N56" s="1287">
        <v>262.8</v>
      </c>
    </row>
    <row r="57" spans="1:14">
      <c r="A57" s="1285">
        <v>2011</v>
      </c>
      <c r="B57" s="1286">
        <v>262.7</v>
      </c>
      <c r="C57" s="1286">
        <v>262.60000000000002</v>
      </c>
      <c r="D57" s="1286">
        <v>262.2</v>
      </c>
      <c r="E57" s="1286">
        <v>261.5</v>
      </c>
      <c r="F57" s="1286">
        <v>261.2</v>
      </c>
      <c r="G57" s="1286">
        <v>258</v>
      </c>
      <c r="H57" s="1286">
        <v>256.2</v>
      </c>
      <c r="I57" s="1286">
        <v>251.1</v>
      </c>
      <c r="J57" s="1286">
        <v>250.5</v>
      </c>
      <c r="K57" s="1286">
        <v>251.1</v>
      </c>
      <c r="L57" s="1286">
        <v>253.3</v>
      </c>
      <c r="M57" s="1286">
        <v>259.5</v>
      </c>
      <c r="N57" s="1287">
        <v>257.2</v>
      </c>
    </row>
    <row r="58" spans="1:14">
      <c r="A58" s="1285">
        <v>2012</v>
      </c>
      <c r="B58" s="1286">
        <v>263.39999999999998</v>
      </c>
      <c r="C58" s="1286">
        <v>263.8</v>
      </c>
      <c r="D58" s="1286">
        <v>264</v>
      </c>
      <c r="E58" s="1286">
        <v>262.5</v>
      </c>
      <c r="F58" s="1286">
        <v>265.3</v>
      </c>
      <c r="G58" s="1286">
        <v>262.2</v>
      </c>
      <c r="H58" s="1286">
        <v>260.3</v>
      </c>
      <c r="I58" s="1286">
        <v>256</v>
      </c>
      <c r="J58" s="1286">
        <v>256.2</v>
      </c>
      <c r="K58" s="1286">
        <v>257.60000000000002</v>
      </c>
      <c r="L58" s="1286">
        <v>260.7</v>
      </c>
      <c r="M58" s="1286">
        <v>263.5</v>
      </c>
      <c r="N58" s="1287">
        <v>261.3</v>
      </c>
    </row>
    <row r="59" spans="1:14">
      <c r="A59" s="1285">
        <v>2013</v>
      </c>
      <c r="B59" s="1286">
        <v>263.7</v>
      </c>
      <c r="C59" s="1286">
        <v>268.2</v>
      </c>
      <c r="D59" s="1286">
        <v>266.3</v>
      </c>
      <c r="E59" s="1286">
        <v>267.2</v>
      </c>
      <c r="F59" s="1286">
        <v>267</v>
      </c>
      <c r="G59" s="1286">
        <v>269.39999999999998</v>
      </c>
      <c r="H59" s="1286">
        <v>265.3</v>
      </c>
      <c r="I59" s="1286">
        <v>261.7</v>
      </c>
      <c r="J59" s="1286">
        <v>261.2</v>
      </c>
      <c r="K59" s="1286">
        <v>259.89999999999998</v>
      </c>
      <c r="L59" s="1286">
        <v>263.3</v>
      </c>
      <c r="M59" s="1286">
        <v>265.8</v>
      </c>
      <c r="N59" s="1287">
        <v>264.8</v>
      </c>
    </row>
    <row r="60" spans="1:14">
      <c r="A60" s="1289">
        <v>2014</v>
      </c>
      <c r="B60" s="1286">
        <v>267.7</v>
      </c>
      <c r="C60" s="1286">
        <v>270.8</v>
      </c>
      <c r="D60" s="1286">
        <v>267.3</v>
      </c>
      <c r="E60" s="1286">
        <v>267.2</v>
      </c>
      <c r="F60" s="1286">
        <v>267.7</v>
      </c>
      <c r="G60" s="1286">
        <v>267.39999999999998</v>
      </c>
      <c r="H60" s="1286">
        <v>264.89999999999998</v>
      </c>
      <c r="I60" s="1286">
        <v>263.3</v>
      </c>
      <c r="J60" s="1286">
        <v>260.39999999999998</v>
      </c>
      <c r="K60" s="1286">
        <v>262</v>
      </c>
      <c r="L60" s="1286">
        <v>263.3</v>
      </c>
      <c r="M60" s="1286">
        <v>267.89999999999998</v>
      </c>
      <c r="N60" s="1287">
        <v>265.7</v>
      </c>
    </row>
    <row r="61" spans="1:14">
      <c r="A61" s="1292">
        <v>2015</v>
      </c>
      <c r="B61" s="1303">
        <v>270.89999999999998</v>
      </c>
      <c r="C61" s="1303">
        <v>271.7</v>
      </c>
      <c r="D61" s="1303">
        <v>270.89999999999998</v>
      </c>
      <c r="E61" s="1303">
        <v>272.5</v>
      </c>
      <c r="F61" s="1303">
        <v>274.8</v>
      </c>
      <c r="G61" s="1303">
        <v>275.7</v>
      </c>
      <c r="H61" s="1303">
        <v>272.39999999999998</v>
      </c>
      <c r="I61" s="1303">
        <v>268.60000000000002</v>
      </c>
      <c r="J61" s="1303">
        <v>266.3</v>
      </c>
      <c r="K61" s="1303">
        <v>266.10000000000002</v>
      </c>
      <c r="L61" s="1303">
        <v>268.7</v>
      </c>
      <c r="M61" s="1303">
        <v>270.39999999999998</v>
      </c>
      <c r="N61" s="1304">
        <v>270.5</v>
      </c>
    </row>
    <row r="62" spans="1:14">
      <c r="A62" s="1292">
        <v>2016</v>
      </c>
      <c r="B62" s="1303">
        <v>271.7</v>
      </c>
      <c r="C62" s="1303">
        <v>271.89999999999998</v>
      </c>
      <c r="D62" s="1303">
        <v>270.2</v>
      </c>
      <c r="E62" s="1303">
        <v>272.2</v>
      </c>
      <c r="F62" s="1303">
        <v>275.5</v>
      </c>
      <c r="G62" s="1303">
        <v>274.2</v>
      </c>
      <c r="H62" s="1303">
        <v>270.5</v>
      </c>
      <c r="I62" s="1303">
        <v>268.7</v>
      </c>
      <c r="J62" s="1303">
        <v>268</v>
      </c>
      <c r="K62" s="1303">
        <v>270</v>
      </c>
      <c r="L62" s="1303">
        <v>273.2</v>
      </c>
      <c r="M62" s="1303">
        <v>276.5</v>
      </c>
      <c r="N62" s="1304">
        <v>271.8</v>
      </c>
    </row>
    <row r="63" spans="1:14">
      <c r="A63" s="1292">
        <v>2017</v>
      </c>
      <c r="B63" s="1303">
        <v>276.69926282533487</v>
      </c>
      <c r="C63" s="1303">
        <v>276.47892871209154</v>
      </c>
      <c r="D63" s="1303">
        <v>278.22339935513622</v>
      </c>
      <c r="E63" s="1303">
        <v>279.34229084700496</v>
      </c>
      <c r="F63" s="1303">
        <v>281.69560720701139</v>
      </c>
      <c r="G63" s="1303">
        <v>282.87137778735314</v>
      </c>
      <c r="H63" s="1303">
        <v>277.47576558713354</v>
      </c>
      <c r="I63" s="1303">
        <v>274.10388337620998</v>
      </c>
      <c r="J63" s="1303">
        <v>273.58284883720944</v>
      </c>
      <c r="K63" s="1303">
        <v>274.03936753791561</v>
      </c>
      <c r="L63" s="1303">
        <v>275.29776603686923</v>
      </c>
      <c r="M63" s="1303">
        <v>280.80114332380572</v>
      </c>
      <c r="N63" s="1294">
        <v>277.62487398742144</v>
      </c>
    </row>
    <row r="64" spans="1:14">
      <c r="A64" s="1292">
        <v>2018</v>
      </c>
      <c r="B64" s="1293">
        <v>279.54637865311327</v>
      </c>
      <c r="C64" s="1293">
        <v>282.17688062735988</v>
      </c>
      <c r="D64" s="1293">
        <v>283.66516998075673</v>
      </c>
      <c r="E64" s="1293">
        <v>284.39577732607717</v>
      </c>
      <c r="F64" s="1293">
        <v>286.91837000390598</v>
      </c>
      <c r="G64" s="1293">
        <v>286.16812790097981</v>
      </c>
      <c r="H64" s="1293">
        <v>281.7233466698047</v>
      </c>
      <c r="I64" s="1293">
        <v>279.00896414342645</v>
      </c>
      <c r="J64" s="1293">
        <v>276.36222177119254</v>
      </c>
      <c r="K64" s="1293">
        <v>278.71065267650755</v>
      </c>
      <c r="L64" s="1293">
        <v>284.00026838432649</v>
      </c>
      <c r="M64" s="1293">
        <v>284.93782985955824</v>
      </c>
      <c r="N64" s="1294">
        <v>282.28926615670917</v>
      </c>
    </row>
    <row r="65" spans="1:14">
      <c r="A65" s="1295">
        <v>2019</v>
      </c>
      <c r="B65" s="1296">
        <v>287.03444832750858</v>
      </c>
      <c r="C65" s="1296">
        <v>289.1459538749898</v>
      </c>
      <c r="D65" s="1296">
        <v>288.5072199817875</v>
      </c>
      <c r="E65" s="1296">
        <v>290.10412746204969</v>
      </c>
      <c r="F65" s="1296">
        <v>292.71949231485786</v>
      </c>
      <c r="G65" s="1296">
        <v>289.1722528130237</v>
      </c>
      <c r="H65" s="1296">
        <v>284.60732456803191</v>
      </c>
      <c r="I65" s="1296">
        <v>281.83476394849748</v>
      </c>
      <c r="J65" s="1296">
        <v>281.74347936186393</v>
      </c>
      <c r="K65" s="1296">
        <v>280</v>
      </c>
      <c r="L65" s="1296">
        <v>283.39999999999998</v>
      </c>
      <c r="M65" s="1296">
        <v>281.7</v>
      </c>
      <c r="N65" s="1297">
        <v>280.2</v>
      </c>
    </row>
    <row r="66" spans="1:14">
      <c r="A66" s="1295">
        <v>2020</v>
      </c>
      <c r="B66" s="1296">
        <v>288.10000000000002</v>
      </c>
      <c r="C66" s="1296">
        <v>289.7</v>
      </c>
      <c r="D66" s="1296">
        <v>291.47000000000003</v>
      </c>
      <c r="E66" s="1296">
        <v>290.86</v>
      </c>
      <c r="F66" s="1296">
        <v>294.3</v>
      </c>
      <c r="G66" s="1296">
        <v>295</v>
      </c>
      <c r="H66" s="1296">
        <v>291.7</v>
      </c>
      <c r="I66" s="1296">
        <v>288</v>
      </c>
      <c r="J66" s="1296">
        <v>285</v>
      </c>
      <c r="K66" s="1296">
        <v>289.7</v>
      </c>
      <c r="L66" s="1296">
        <v>286</v>
      </c>
      <c r="M66" s="1296">
        <v>288.2</v>
      </c>
      <c r="N66" s="1297">
        <v>289.89999999999998</v>
      </c>
    </row>
    <row r="67" spans="1:14">
      <c r="A67" s="1292">
        <v>2021</v>
      </c>
      <c r="B67" s="1303">
        <v>291.3</v>
      </c>
      <c r="C67" s="1303">
        <v>293.10000000000002</v>
      </c>
      <c r="D67" s="1303">
        <v>291.60000000000002</v>
      </c>
      <c r="E67" s="1303">
        <v>294.10000000000002</v>
      </c>
      <c r="F67" s="1303">
        <v>295.60000000000002</v>
      </c>
      <c r="G67" s="1303">
        <v>294.60000000000002</v>
      </c>
      <c r="H67" s="1303">
        <v>290.5</v>
      </c>
      <c r="I67" s="1303">
        <v>288.2</v>
      </c>
      <c r="J67" s="1303">
        <v>286.10000000000002</v>
      </c>
      <c r="K67" s="1303">
        <v>286</v>
      </c>
      <c r="L67" s="1303">
        <v>287.7</v>
      </c>
      <c r="M67" s="1303">
        <v>289.5</v>
      </c>
      <c r="N67" s="1304">
        <v>290.60000000000002</v>
      </c>
    </row>
    <row r="68" spans="1:14">
      <c r="A68" s="1295">
        <v>2022</v>
      </c>
      <c r="B68" s="1296">
        <v>292.2</v>
      </c>
      <c r="C68" s="1296">
        <v>293.10000000000002</v>
      </c>
      <c r="D68" s="1296">
        <v>290.8</v>
      </c>
      <c r="E68" s="1296">
        <v>293.3</v>
      </c>
      <c r="F68" s="1296">
        <v>295.8</v>
      </c>
      <c r="G68" s="1296">
        <v>295.2</v>
      </c>
      <c r="H68" s="1296">
        <v>290.10000000000002</v>
      </c>
      <c r="I68" s="1296">
        <v>287.8</v>
      </c>
      <c r="J68" s="1296">
        <v>288.10000000000002</v>
      </c>
      <c r="K68" s="1296">
        <v>288.5</v>
      </c>
      <c r="L68" s="1296">
        <v>292.5</v>
      </c>
      <c r="M68" s="1296">
        <v>291.5</v>
      </c>
      <c r="N68" s="1297">
        <v>291.7</v>
      </c>
    </row>
    <row r="69" spans="1:14" ht="15.75" thickBot="1">
      <c r="A69" s="1298">
        <v>2023</v>
      </c>
      <c r="B69" s="1299">
        <v>292.2</v>
      </c>
      <c r="C69" s="1299">
        <v>296.10000000000002</v>
      </c>
      <c r="D69" s="1299">
        <v>294.5</v>
      </c>
      <c r="E69" s="1299">
        <v>293.3</v>
      </c>
      <c r="F69" s="1299">
        <v>295.7</v>
      </c>
      <c r="G69" s="1299"/>
      <c r="H69" s="1299"/>
      <c r="I69" s="1299">
        <v>288.39999999999998</v>
      </c>
      <c r="J69" s="1299"/>
      <c r="K69" s="1299"/>
      <c r="L69" s="1299"/>
      <c r="M69" s="1299"/>
      <c r="N69" s="1300"/>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577" zoomScale="75" workbookViewId="0">
      <selection activeCell="S624" sqref="S624"/>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662" t="s">
        <v>528</v>
      </c>
      <c r="B1" s="1662"/>
      <c r="C1" s="1662"/>
      <c r="D1" s="1662"/>
      <c r="E1" s="1662"/>
      <c r="F1" s="1662"/>
      <c r="G1" s="1662"/>
      <c r="H1" s="1662"/>
      <c r="I1" s="1662"/>
      <c r="J1" s="1662"/>
      <c r="K1" s="1662"/>
      <c r="L1" s="1662"/>
      <c r="M1" s="1662"/>
    </row>
    <row r="2" spans="1:29" ht="12.75" hidden="1" customHeight="1">
      <c r="A2" s="1662"/>
      <c r="B2" s="1662"/>
      <c r="C2" s="1662"/>
      <c r="D2" s="1662"/>
      <c r="E2" s="1662"/>
      <c r="F2" s="1662"/>
      <c r="G2" s="1662"/>
      <c r="H2" s="1662"/>
      <c r="I2" s="1662"/>
      <c r="J2" s="1662"/>
      <c r="K2" s="1662"/>
      <c r="L2" s="1662"/>
      <c r="M2" s="1662"/>
    </row>
    <row r="3" spans="1:29" ht="12.75" hidden="1" customHeight="1">
      <c r="A3" s="1662"/>
      <c r="B3" s="1662"/>
      <c r="C3" s="1662"/>
      <c r="D3" s="1662"/>
      <c r="E3" s="1662"/>
      <c r="F3" s="1662"/>
      <c r="G3" s="1662"/>
      <c r="H3" s="1662"/>
      <c r="I3" s="1662"/>
      <c r="J3" s="1662"/>
      <c r="K3" s="1662"/>
      <c r="L3" s="1662"/>
      <c r="M3" s="1662"/>
    </row>
    <row r="4" spans="1:29" ht="20.25">
      <c r="A4" s="782" t="s">
        <v>161</v>
      </c>
      <c r="B4" s="783"/>
      <c r="C4" s="783"/>
      <c r="D4" s="783"/>
    </row>
    <row r="6" spans="1:29" ht="13.5" customHeight="1" thickBot="1">
      <c r="A6" s="7">
        <v>2003</v>
      </c>
      <c r="B6" s="8"/>
      <c r="C6" s="8"/>
      <c r="D6" s="8"/>
      <c r="E6" s="8"/>
      <c r="F6" s="8"/>
      <c r="G6" s="8"/>
      <c r="H6" s="8"/>
      <c r="I6" s="8"/>
      <c r="J6" s="8"/>
      <c r="K6" s="8"/>
      <c r="L6" s="9" t="s">
        <v>162</v>
      </c>
      <c r="M6" s="8"/>
      <c r="N6" s="8"/>
      <c r="O6" s="8"/>
      <c r="P6" s="7">
        <v>2003</v>
      </c>
      <c r="Q6" s="1661" t="s">
        <v>163</v>
      </c>
      <c r="R6" s="1661"/>
      <c r="S6" s="1661"/>
      <c r="T6" s="642"/>
      <c r="U6" s="7">
        <v>2003</v>
      </c>
      <c r="V6" s="1661" t="s">
        <v>164</v>
      </c>
      <c r="W6" s="1663"/>
      <c r="X6" s="642"/>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661" t="s">
        <v>163</v>
      </c>
      <c r="Q15" s="1661"/>
      <c r="R15" s="1661"/>
      <c r="S15" s="1661"/>
      <c r="T15" s="8"/>
      <c r="U15" s="7">
        <v>2004</v>
      </c>
      <c r="V15" s="1661" t="s">
        <v>164</v>
      </c>
      <c r="W15" s="1661"/>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661" t="s">
        <v>163</v>
      </c>
      <c r="Q24" s="1661"/>
      <c r="R24" s="1661"/>
      <c r="S24" s="1661"/>
      <c r="T24" s="8"/>
      <c r="U24" s="7">
        <v>2005</v>
      </c>
      <c r="V24" s="1661" t="s">
        <v>164</v>
      </c>
      <c r="W24" s="1661"/>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661" t="s">
        <v>163</v>
      </c>
      <c r="Q33" s="1661"/>
      <c r="R33" s="1661"/>
      <c r="S33" s="1661"/>
      <c r="T33" s="8"/>
      <c r="U33" s="7">
        <v>2006</v>
      </c>
      <c r="V33" s="1661" t="s">
        <v>164</v>
      </c>
      <c r="W33" s="1661"/>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661" t="s">
        <v>163</v>
      </c>
      <c r="Q42" s="1661"/>
      <c r="R42" s="1661"/>
      <c r="S42" s="1661"/>
      <c r="T42" s="8"/>
      <c r="U42" s="7">
        <v>2007</v>
      </c>
      <c r="V42" s="1661" t="s">
        <v>164</v>
      </c>
      <c r="W42" s="1661"/>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661" t="s">
        <v>163</v>
      </c>
      <c r="Q51" s="1661"/>
      <c r="R51" s="1661"/>
      <c r="S51" s="1661"/>
      <c r="T51" s="8"/>
      <c r="U51" s="7">
        <v>2008</v>
      </c>
      <c r="V51" s="1661" t="s">
        <v>164</v>
      </c>
      <c r="W51" s="1661"/>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661" t="s">
        <v>163</v>
      </c>
      <c r="Q60" s="1661"/>
      <c r="R60" s="1661"/>
      <c r="S60" s="1661"/>
      <c r="T60" s="8"/>
      <c r="U60" s="7">
        <v>2009</v>
      </c>
      <c r="V60" s="1661" t="s">
        <v>164</v>
      </c>
      <c r="W60" s="1661"/>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661" t="s">
        <v>163</v>
      </c>
      <c r="Q69" s="1661"/>
      <c r="R69" s="1661"/>
      <c r="S69" s="1661"/>
      <c r="T69" s="8"/>
      <c r="U69" s="7">
        <v>2010</v>
      </c>
      <c r="V69" s="1661" t="s">
        <v>164</v>
      </c>
      <c r="W69" s="1661"/>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661" t="s">
        <v>163</v>
      </c>
      <c r="Q78" s="1661"/>
      <c r="R78" s="1661"/>
      <c r="S78" s="1661"/>
      <c r="T78" s="8"/>
      <c r="U78" s="7">
        <v>2011</v>
      </c>
      <c r="V78" s="1661" t="s">
        <v>164</v>
      </c>
      <c r="W78" s="1661"/>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661" t="s">
        <v>163</v>
      </c>
      <c r="Q87" s="1661"/>
      <c r="R87" s="1661"/>
      <c r="S87" s="1661"/>
      <c r="T87" s="8"/>
      <c r="U87" s="7">
        <v>2012</v>
      </c>
      <c r="V87" s="1661" t="s">
        <v>164</v>
      </c>
      <c r="W87" s="1661"/>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661" t="s">
        <v>163</v>
      </c>
      <c r="Q96" s="1661"/>
      <c r="R96" s="1661"/>
      <c r="S96" s="1661"/>
      <c r="T96" s="8"/>
      <c r="U96" s="7">
        <v>2013</v>
      </c>
      <c r="V96" s="1661" t="s">
        <v>164</v>
      </c>
      <c r="W96" s="1661"/>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661" t="s">
        <v>163</v>
      </c>
      <c r="Q105" s="1661"/>
      <c r="R105" s="1661"/>
      <c r="S105" s="1661"/>
      <c r="T105" s="8"/>
      <c r="U105" s="7">
        <v>2014</v>
      </c>
      <c r="V105" s="1661" t="s">
        <v>164</v>
      </c>
      <c r="W105" s="1661"/>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661" t="s">
        <v>163</v>
      </c>
      <c r="Q115" s="1661"/>
      <c r="R115" s="1661"/>
      <c r="S115" s="1661"/>
      <c r="T115" s="8"/>
      <c r="U115" s="7">
        <v>2015</v>
      </c>
      <c r="V115" s="1661" t="s">
        <v>164</v>
      </c>
      <c r="W115" s="1661"/>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661" t="s">
        <v>163</v>
      </c>
      <c r="Q125" s="1661"/>
      <c r="R125" s="1661"/>
      <c r="S125" s="1661"/>
      <c r="T125" s="8"/>
      <c r="U125" s="7">
        <v>2016</v>
      </c>
      <c r="V125" s="1661" t="s">
        <v>164</v>
      </c>
      <c r="W125" s="1661"/>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661" t="s">
        <v>163</v>
      </c>
      <c r="Q135" s="1661"/>
      <c r="R135" s="1661"/>
      <c r="S135" s="1661"/>
      <c r="T135" s="8"/>
      <c r="U135" s="7">
        <v>2017</v>
      </c>
      <c r="V135" s="1661" t="s">
        <v>164</v>
      </c>
      <c r="W135" s="1661"/>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08"/>
    </row>
    <row r="145" spans="1:34" ht="16.5" thickBot="1">
      <c r="A145" s="7">
        <v>2018</v>
      </c>
      <c r="B145" s="8"/>
      <c r="C145" s="8"/>
      <c r="D145" s="8"/>
      <c r="E145" s="8"/>
      <c r="F145" s="8"/>
      <c r="G145" s="8"/>
      <c r="H145" s="8"/>
      <c r="I145" s="8"/>
      <c r="J145" s="8"/>
      <c r="K145" s="8"/>
      <c r="L145" s="9" t="s">
        <v>162</v>
      </c>
      <c r="M145" s="8"/>
      <c r="N145" s="41"/>
      <c r="O145" s="7">
        <v>2018</v>
      </c>
      <c r="P145" s="1661" t="s">
        <v>163</v>
      </c>
      <c r="Q145" s="1661"/>
      <c r="R145" s="1661"/>
      <c r="S145" s="1661"/>
      <c r="T145" s="8"/>
      <c r="U145" s="7">
        <v>2018</v>
      </c>
      <c r="V145" s="1661" t="s">
        <v>164</v>
      </c>
      <c r="W145" s="1661"/>
      <c r="X145" s="8"/>
      <c r="Y145" s="93">
        <v>2018</v>
      </c>
      <c r="Z145" s="8"/>
      <c r="AA145" s="28"/>
      <c r="AB145" s="3"/>
      <c r="AC145"/>
      <c r="AD145" s="608"/>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661" t="s">
        <v>163</v>
      </c>
      <c r="Q155" s="1661"/>
      <c r="R155" s="1661"/>
      <c r="S155" s="1661"/>
      <c r="T155" s="8"/>
      <c r="U155" s="7">
        <v>2019</v>
      </c>
      <c r="V155" s="1661" t="s">
        <v>164</v>
      </c>
      <c r="W155" s="1661"/>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40">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08"/>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08"/>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08"/>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08"/>
      <c r="AE163" s="3"/>
      <c r="AF163" s="3"/>
      <c r="AG163" s="3"/>
      <c r="AH163" s="3"/>
    </row>
    <row r="164" spans="1:34">
      <c r="AA164" s="3"/>
      <c r="AB164"/>
      <c r="AC164"/>
      <c r="AD164" s="608"/>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661" t="s">
        <v>163</v>
      </c>
      <c r="Q165" s="1661"/>
      <c r="R165" s="1661"/>
      <c r="S165" s="1661"/>
      <c r="T165" s="8"/>
      <c r="U165" s="7">
        <v>2020</v>
      </c>
      <c r="V165" s="1661" t="s">
        <v>164</v>
      </c>
      <c r="W165" s="1661"/>
      <c r="X165" s="8"/>
      <c r="Y165" s="93">
        <v>2021</v>
      </c>
      <c r="Z165" s="8"/>
      <c r="AA165" s="3"/>
      <c r="AB165"/>
      <c r="AC165"/>
      <c r="AD165" s="608"/>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51">
        <v>12293.668</v>
      </c>
      <c r="C167" s="651">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40">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52">
        <v>12953.451999999999</v>
      </c>
      <c r="C169" s="652">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52">
        <v>12820.403</v>
      </c>
      <c r="C170" s="652">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52"/>
      <c r="C171" s="653"/>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52">
        <v>10382.365</v>
      </c>
      <c r="C172" s="652">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54">
        <v>13188.183000000001</v>
      </c>
      <c r="C173" s="654">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661" t="s">
        <v>163</v>
      </c>
      <c r="Q175" s="1661"/>
      <c r="R175" s="1661"/>
      <c r="S175" s="1661"/>
      <c r="T175" s="8"/>
      <c r="U175" s="7">
        <v>2021</v>
      </c>
      <c r="V175" s="1661" t="s">
        <v>164</v>
      </c>
      <c r="W175" s="1661"/>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51">
        <v>13099.017951399237</v>
      </c>
      <c r="C177" s="651">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40">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52">
        <v>14233.837381686944</v>
      </c>
      <c r="C179" s="652">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52">
        <v>14226.385547626593</v>
      </c>
      <c r="C180" s="652">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52"/>
      <c r="C181" s="653"/>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52">
        <v>10785.338573682167</v>
      </c>
      <c r="C182" s="652">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54">
        <v>13610.506172235782</v>
      </c>
      <c r="C183" s="654">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71"/>
      <c r="B184" s="772"/>
      <c r="C184" s="772"/>
      <c r="D184" s="773"/>
      <c r="E184" s="773"/>
      <c r="F184" s="773"/>
      <c r="G184" s="773"/>
      <c r="H184" s="773"/>
      <c r="I184" s="773"/>
      <c r="J184" s="773"/>
      <c r="K184" s="773"/>
      <c r="L184" s="773"/>
      <c r="M184" s="773"/>
      <c r="N184" s="774"/>
      <c r="O184" s="771"/>
      <c r="P184" s="773"/>
      <c r="Q184" s="773"/>
      <c r="R184" s="773"/>
      <c r="S184" s="773"/>
      <c r="T184" s="775"/>
      <c r="U184" s="771"/>
      <c r="V184" s="771"/>
      <c r="W184" s="773"/>
      <c r="X184" s="775"/>
      <c r="Y184" s="771"/>
      <c r="Z184" s="773"/>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661" t="s">
        <v>163</v>
      </c>
      <c r="Q185" s="1661"/>
      <c r="R185" s="1661"/>
      <c r="S185" s="1661"/>
      <c r="T185" s="8"/>
      <c r="U185" s="7">
        <v>2022</v>
      </c>
      <c r="V185" s="1661" t="s">
        <v>164</v>
      </c>
      <c r="W185" s="1661"/>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51">
        <v>18584.854388058142</v>
      </c>
      <c r="C187" s="651">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40">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52">
        <v>20010.993899012225</v>
      </c>
      <c r="C189" s="652">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52">
        <v>19889.952702294664</v>
      </c>
      <c r="C190" s="652">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52">
        <v>20454.892849816846</v>
      </c>
      <c r="C191" s="653">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52">
        <v>16087.763628046439</v>
      </c>
      <c r="C192" s="652">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54">
        <v>19149.031229228254</v>
      </c>
      <c r="C193" s="654">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71"/>
      <c r="B194" s="772"/>
      <c r="C194" s="772"/>
      <c r="D194" s="773"/>
      <c r="E194" s="773"/>
      <c r="F194" s="773"/>
      <c r="G194" s="773"/>
      <c r="H194" s="773"/>
      <c r="I194" s="773"/>
      <c r="J194" s="773"/>
      <c r="K194" s="773"/>
      <c r="L194" s="773"/>
      <c r="M194" s="773"/>
      <c r="N194" s="774"/>
      <c r="O194" s="771"/>
      <c r="P194" s="773"/>
      <c r="Q194" s="773"/>
      <c r="R194" s="773"/>
      <c r="S194" s="773"/>
      <c r="T194" s="775"/>
      <c r="U194" s="771"/>
      <c r="V194" s="771"/>
      <c r="W194" s="773"/>
      <c r="X194" s="775"/>
      <c r="Y194" s="771"/>
      <c r="Z194" s="773"/>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661" t="s">
        <v>163</v>
      </c>
      <c r="Q195" s="1661"/>
      <c r="R195" s="1661"/>
      <c r="S195" s="1661"/>
      <c r="T195" s="8"/>
      <c r="U195" s="7">
        <v>2023</v>
      </c>
      <c r="V195" s="1661" t="s">
        <v>164</v>
      </c>
      <c r="W195" s="1661"/>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51">
        <v>21113.225698078619</v>
      </c>
      <c r="C197" s="651">
        <v>21133.022636622503</v>
      </c>
      <c r="D197" s="53">
        <v>21391.20934895322</v>
      </c>
      <c r="E197" s="53">
        <v>21126.907901987786</v>
      </c>
      <c r="F197" s="53">
        <v>20923.526579664358</v>
      </c>
      <c r="G197" s="53">
        <v>20342.061598834774</v>
      </c>
      <c r="H197" s="53">
        <v>19109.973592695493</v>
      </c>
      <c r="I197" s="53">
        <v>19482.491025271316</v>
      </c>
      <c r="J197" s="73">
        <v>19327.058117667704</v>
      </c>
      <c r="K197" s="53"/>
      <c r="L197" s="53"/>
      <c r="M197" s="54"/>
      <c r="N197" s="41"/>
      <c r="O197" s="26" t="s">
        <v>185</v>
      </c>
      <c r="P197" s="83">
        <v>21228.68922523018</v>
      </c>
      <c r="Q197" s="53">
        <v>20788.98704051186</v>
      </c>
      <c r="R197" s="53">
        <v>19324.719790393112</v>
      </c>
      <c r="S197" s="54"/>
      <c r="T197" s="8"/>
      <c r="U197" s="26" t="s">
        <v>185</v>
      </c>
      <c r="V197" s="83">
        <v>21023.647518125708</v>
      </c>
      <c r="W197" s="54"/>
      <c r="X197" s="8"/>
      <c r="Y197" s="26" t="s">
        <v>185</v>
      </c>
      <c r="Z197" s="640"/>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v>19397.045700770854</v>
      </c>
      <c r="J198" s="104">
        <v>18632.073973544979</v>
      </c>
      <c r="K198" s="57"/>
      <c r="L198" s="57"/>
      <c r="M198" s="59"/>
      <c r="N198" s="41"/>
      <c r="O198" s="20" t="s">
        <v>190</v>
      </c>
      <c r="P198" s="126">
        <v>21226.835972667093</v>
      </c>
      <c r="Q198" s="76">
        <v>20519.043335832092</v>
      </c>
      <c r="R198" s="76">
        <v>18779.20244005429</v>
      </c>
      <c r="S198" s="32"/>
      <c r="T198" s="8"/>
      <c r="U198" s="20" t="s">
        <v>190</v>
      </c>
      <c r="V198" s="106">
        <v>20969.947011290998</v>
      </c>
      <c r="W198" s="32"/>
      <c r="X198" s="8"/>
      <c r="Y198" s="20" t="s">
        <v>190</v>
      </c>
      <c r="Z198" s="107"/>
      <c r="AA198"/>
      <c r="AB198"/>
      <c r="AC198"/>
      <c r="AD198"/>
      <c r="AE198"/>
      <c r="AF198" s="3"/>
      <c r="AG198" s="3"/>
      <c r="AH198" s="3"/>
    </row>
    <row r="199" spans="1:34">
      <c r="A199" s="63" t="s">
        <v>186</v>
      </c>
      <c r="B199" s="652">
        <v>22264.476831858501</v>
      </c>
      <c r="C199" s="652">
        <v>22312.209286400306</v>
      </c>
      <c r="D199" s="64">
        <v>22437.777668006733</v>
      </c>
      <c r="E199" s="64">
        <v>22237.232778004531</v>
      </c>
      <c r="F199" s="64">
        <v>21693.014946407497</v>
      </c>
      <c r="G199" s="64">
        <v>21065.189361773882</v>
      </c>
      <c r="H199" s="64">
        <v>19974.546676439837</v>
      </c>
      <c r="I199" s="64">
        <v>20598.774383170072</v>
      </c>
      <c r="J199" s="64">
        <v>20366.589822883911</v>
      </c>
      <c r="K199" s="64"/>
      <c r="L199" s="64"/>
      <c r="M199" s="33"/>
      <c r="N199" s="41"/>
      <c r="O199" s="20" t="s">
        <v>186</v>
      </c>
      <c r="P199" s="109">
        <v>22349.197363622359</v>
      </c>
      <c r="Q199" s="64">
        <v>21627.080665064092</v>
      </c>
      <c r="R199" s="64">
        <v>20345.751346445715</v>
      </c>
      <c r="S199" s="33"/>
      <c r="T199" s="8"/>
      <c r="U199" s="20" t="s">
        <v>186</v>
      </c>
      <c r="V199" s="63">
        <v>22006.982329310424</v>
      </c>
      <c r="W199" s="33"/>
      <c r="X199" s="8"/>
      <c r="Y199" s="20" t="s">
        <v>186</v>
      </c>
      <c r="Z199" s="110"/>
      <c r="AA199"/>
      <c r="AB199"/>
      <c r="AC199"/>
      <c r="AD199"/>
      <c r="AE199"/>
      <c r="AF199" s="3"/>
      <c r="AG199" s="3"/>
      <c r="AH199" s="3"/>
    </row>
    <row r="200" spans="1:34">
      <c r="A200" s="63" t="s">
        <v>187</v>
      </c>
      <c r="B200" s="652">
        <v>22073.808683015875</v>
      </c>
      <c r="C200" s="652">
        <v>21960.126879269967</v>
      </c>
      <c r="D200" s="64">
        <v>22213.400252881042</v>
      </c>
      <c r="E200" s="64">
        <v>21943.388504524239</v>
      </c>
      <c r="F200" s="64">
        <v>21619.053625106284</v>
      </c>
      <c r="G200" s="64">
        <v>20852.966224975258</v>
      </c>
      <c r="H200" s="64">
        <v>19427.175514057097</v>
      </c>
      <c r="I200" s="64">
        <v>20325.087693830887</v>
      </c>
      <c r="J200" s="64">
        <v>20033.536719171403</v>
      </c>
      <c r="K200" s="64"/>
      <c r="L200" s="64"/>
      <c r="M200" s="33"/>
      <c r="N200" s="41"/>
      <c r="O200" s="20" t="s">
        <v>187</v>
      </c>
      <c r="P200" s="109">
        <v>22091.133838172038</v>
      </c>
      <c r="Q200" s="64">
        <v>21472.14550131818</v>
      </c>
      <c r="R200" s="64">
        <v>19974.322397757311</v>
      </c>
      <c r="S200" s="33"/>
      <c r="T200" s="8"/>
      <c r="U200" s="20" t="s">
        <v>187</v>
      </c>
      <c r="V200" s="63">
        <v>21830.342687964054</v>
      </c>
      <c r="W200" s="33"/>
      <c r="X200" s="8"/>
      <c r="Y200" s="20" t="s">
        <v>187</v>
      </c>
      <c r="Z200" s="110"/>
      <c r="AA200"/>
      <c r="AB200"/>
      <c r="AC200"/>
      <c r="AD200"/>
      <c r="AE200"/>
      <c r="AF200" s="3"/>
      <c r="AG200" s="3"/>
      <c r="AH200" s="3"/>
    </row>
    <row r="201" spans="1:34">
      <c r="A201" s="63" t="s">
        <v>188</v>
      </c>
      <c r="B201" s="652">
        <v>22584.51070101561</v>
      </c>
      <c r="C201" s="653">
        <v>22097.324691075515</v>
      </c>
      <c r="D201" s="64">
        <v>22971.289301272365</v>
      </c>
      <c r="E201" s="64">
        <v>22242.479349686248</v>
      </c>
      <c r="F201" s="64">
        <v>21851.946847526207</v>
      </c>
      <c r="G201" s="64">
        <v>20720.878906084374</v>
      </c>
      <c r="H201" s="64">
        <v>20199.631905790837</v>
      </c>
      <c r="I201" s="64">
        <v>20405.070164767749</v>
      </c>
      <c r="J201" s="64">
        <v>20559.629784242428</v>
      </c>
      <c r="K201" s="64"/>
      <c r="L201" s="64"/>
      <c r="M201" s="33"/>
      <c r="N201" s="41"/>
      <c r="O201" s="20" t="s">
        <v>188</v>
      </c>
      <c r="P201" s="109">
        <v>22757.992435517499</v>
      </c>
      <c r="Q201" s="64">
        <v>21461.366180398083</v>
      </c>
      <c r="R201" s="64">
        <v>20418.424438405797</v>
      </c>
      <c r="S201" s="33"/>
      <c r="T201" s="8"/>
      <c r="U201" s="20" t="s">
        <v>188</v>
      </c>
      <c r="V201" s="109">
        <v>22023.434969549922</v>
      </c>
      <c r="W201" s="33"/>
      <c r="X201" s="8"/>
      <c r="Y201" s="20" t="s">
        <v>188</v>
      </c>
      <c r="Z201" s="110"/>
      <c r="AA201"/>
      <c r="AB201"/>
      <c r="AC201"/>
      <c r="AD201"/>
      <c r="AE201"/>
      <c r="AF201" s="3"/>
      <c r="AG201" s="3"/>
      <c r="AH201" s="3"/>
    </row>
    <row r="202" spans="1:34">
      <c r="A202" s="63" t="s">
        <v>71</v>
      </c>
      <c r="B202" s="652">
        <v>18363.244388649553</v>
      </c>
      <c r="C202" s="652">
        <v>18424.093566731397</v>
      </c>
      <c r="D202" s="64">
        <v>18747.147960937273</v>
      </c>
      <c r="E202" s="64">
        <v>18663.143728934458</v>
      </c>
      <c r="F202" s="64">
        <v>18355.68660214058</v>
      </c>
      <c r="G202" s="64">
        <v>17835.91590786475</v>
      </c>
      <c r="H202" s="64">
        <v>16902.83824467886</v>
      </c>
      <c r="I202" s="64">
        <v>17004.550932134644</v>
      </c>
      <c r="J202" s="64">
        <v>17090.151183929571</v>
      </c>
      <c r="K202" s="64"/>
      <c r="L202" s="64"/>
      <c r="M202" s="33"/>
      <c r="N202" s="41"/>
      <c r="O202" s="20" t="s">
        <v>71</v>
      </c>
      <c r="P202" s="109">
        <v>18528.819143447457</v>
      </c>
      <c r="Q202" s="64">
        <v>18290.631791646163</v>
      </c>
      <c r="R202" s="64">
        <v>17005.386006901517</v>
      </c>
      <c r="S202" s="33"/>
      <c r="T202" s="8"/>
      <c r="U202" s="20" t="s">
        <v>71</v>
      </c>
      <c r="V202" s="63">
        <v>18420.549397150487</v>
      </c>
      <c r="W202" s="33"/>
      <c r="X202" s="8"/>
      <c r="Y202" s="20" t="s">
        <v>71</v>
      </c>
      <c r="Z202" s="110"/>
      <c r="AA202"/>
      <c r="AB202"/>
      <c r="AC202"/>
      <c r="AD202"/>
      <c r="AE202"/>
      <c r="AF202" s="3"/>
      <c r="AG202" s="3"/>
      <c r="AH202" s="3"/>
    </row>
    <row r="203" spans="1:34" ht="13.5" thickBot="1">
      <c r="A203" s="66" t="s">
        <v>189</v>
      </c>
      <c r="B203" s="654">
        <v>22573.167517467755</v>
      </c>
      <c r="C203" s="654">
        <v>22538.146707255222</v>
      </c>
      <c r="D203" s="67">
        <v>22680.727986396585</v>
      </c>
      <c r="E203" s="67">
        <v>22518.120627063072</v>
      </c>
      <c r="F203" s="67">
        <v>22334.533389390857</v>
      </c>
      <c r="G203" s="67">
        <v>21750.77286408452</v>
      </c>
      <c r="H203" s="67">
        <v>20551.501513420193</v>
      </c>
      <c r="I203" s="67">
        <v>20852.41412926844</v>
      </c>
      <c r="J203" s="67">
        <v>20904.313004976913</v>
      </c>
      <c r="K203" s="67"/>
      <c r="L203" s="67"/>
      <c r="M203" s="34"/>
      <c r="N203" s="41"/>
      <c r="O203" s="15" t="s">
        <v>189</v>
      </c>
      <c r="P203" s="111">
        <v>22605.989800756703</v>
      </c>
      <c r="Q203" s="67">
        <v>22183.622359876703</v>
      </c>
      <c r="R203" s="67">
        <v>20777.040661229195</v>
      </c>
      <c r="S203" s="34"/>
      <c r="T203" s="8"/>
      <c r="U203" s="15" t="s">
        <v>189</v>
      </c>
      <c r="V203" s="66">
        <v>22400.560336019891</v>
      </c>
      <c r="W203" s="34"/>
      <c r="X203" s="8"/>
      <c r="Y203" s="15" t="s">
        <v>189</v>
      </c>
      <c r="Z203" s="112"/>
      <c r="AA203"/>
      <c r="AB203"/>
      <c r="AC203"/>
      <c r="AD203"/>
      <c r="AE203" s="3"/>
      <c r="AF203" s="3"/>
      <c r="AG203" s="3"/>
      <c r="AH203" s="3"/>
    </row>
    <row r="204" spans="1:34">
      <c r="A204" s="771"/>
      <c r="B204" s="772"/>
      <c r="C204" s="772"/>
      <c r="D204" s="773"/>
      <c r="E204" s="773"/>
      <c r="F204" s="773"/>
      <c r="G204" s="773"/>
      <c r="H204" s="773"/>
      <c r="I204" s="773"/>
      <c r="J204" s="773"/>
      <c r="K204" s="773"/>
      <c r="L204" s="773"/>
      <c r="M204" s="773"/>
      <c r="N204" s="774"/>
      <c r="O204" s="771"/>
      <c r="P204" s="773"/>
      <c r="Q204" s="773"/>
      <c r="R204" s="773"/>
      <c r="S204" s="773"/>
      <c r="T204" s="775"/>
      <c r="U204" s="771"/>
      <c r="V204" s="771"/>
      <c r="W204" s="773"/>
      <c r="X204" s="775"/>
      <c r="Y204" s="771"/>
      <c r="Z204" s="773"/>
      <c r="AA204"/>
      <c r="AB204"/>
      <c r="AC204"/>
      <c r="AD204"/>
      <c r="AE204" s="3"/>
      <c r="AF204" s="3"/>
      <c r="AG204" s="3"/>
      <c r="AH204" s="3"/>
    </row>
    <row r="205" spans="1:34">
      <c r="A205" s="771"/>
      <c r="B205" s="772"/>
      <c r="C205" s="772"/>
      <c r="D205" s="773"/>
      <c r="E205" s="773"/>
      <c r="F205" s="773"/>
      <c r="G205" s="773"/>
      <c r="H205" s="773"/>
      <c r="I205" s="773"/>
      <c r="J205" s="773"/>
      <c r="K205" s="773"/>
      <c r="L205" s="773"/>
      <c r="M205" s="773"/>
      <c r="N205" s="774"/>
      <c r="O205" s="771"/>
      <c r="P205" s="773"/>
      <c r="Q205" s="773"/>
      <c r="R205" s="773"/>
      <c r="S205" s="773"/>
      <c r="T205" s="775"/>
      <c r="U205" s="771"/>
      <c r="V205" s="771"/>
      <c r="W205" s="773"/>
      <c r="X205" s="775"/>
      <c r="Y205" s="771"/>
      <c r="Z205" s="773"/>
      <c r="AA205" s="3"/>
      <c r="AB205"/>
      <c r="AC205"/>
      <c r="AD205"/>
      <c r="AE205" s="3"/>
      <c r="AF205" s="3"/>
      <c r="AG205" s="3"/>
      <c r="AH205" s="3"/>
    </row>
    <row r="206" spans="1:34" ht="22.5">
      <c r="A206" s="784" t="s">
        <v>192</v>
      </c>
      <c r="B206" s="783"/>
      <c r="C206" s="783"/>
      <c r="D206" s="783"/>
      <c r="E206" s="775"/>
      <c r="F206" s="775"/>
      <c r="G206" s="775"/>
      <c r="H206" s="775"/>
      <c r="I206" s="775"/>
      <c r="J206" s="775"/>
      <c r="K206" s="775"/>
      <c r="L206" s="775"/>
      <c r="M206" s="775"/>
      <c r="N206" s="774"/>
      <c r="O206" s="774"/>
      <c r="P206" s="771"/>
      <c r="Q206" s="773"/>
      <c r="R206" s="773"/>
      <c r="S206" s="773"/>
      <c r="T206" s="773"/>
      <c r="U206" s="773"/>
      <c r="V206" s="773"/>
      <c r="W206" s="773"/>
      <c r="X206" s="773"/>
      <c r="Y206" s="785"/>
      <c r="Z206" s="774"/>
      <c r="AA206"/>
      <c r="AB206"/>
      <c r="AC206"/>
      <c r="AD206"/>
      <c r="AE206" s="3"/>
      <c r="AF206" s="3"/>
      <c r="AG206" s="3"/>
      <c r="AH206" s="3"/>
    </row>
    <row r="207" spans="1:34" ht="15">
      <c r="A207" s="775"/>
      <c r="B207" s="775"/>
      <c r="C207" s="775"/>
      <c r="D207" s="775"/>
      <c r="E207" s="775"/>
      <c r="F207" s="775"/>
      <c r="G207" s="775"/>
      <c r="H207" s="775"/>
      <c r="I207" s="775"/>
      <c r="J207" s="775"/>
      <c r="K207" s="775"/>
      <c r="L207" s="775"/>
      <c r="M207" s="775"/>
      <c r="N207" s="774"/>
      <c r="O207" s="774"/>
      <c r="P207" s="774"/>
      <c r="Q207" s="774"/>
      <c r="R207" s="786" t="s">
        <v>193</v>
      </c>
      <c r="S207" s="774"/>
      <c r="T207" s="774"/>
      <c r="U207" s="774"/>
      <c r="V207" s="774"/>
      <c r="W207" s="786" t="s">
        <v>193</v>
      </c>
      <c r="X207" s="774"/>
      <c r="Y207" s="774"/>
      <c r="Z207" s="786"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775"/>
      <c r="B216" s="775"/>
      <c r="C216" s="775"/>
      <c r="D216" s="775"/>
      <c r="E216" s="775"/>
      <c r="F216" s="775"/>
      <c r="G216" s="775"/>
      <c r="H216" s="775"/>
      <c r="I216" s="775"/>
      <c r="J216" s="775"/>
      <c r="K216" s="775"/>
      <c r="L216" s="775"/>
      <c r="M216" s="775"/>
      <c r="N216" s="774"/>
      <c r="O216" s="775"/>
      <c r="P216" s="775"/>
      <c r="Q216" s="775"/>
      <c r="R216" s="775"/>
      <c r="S216" s="775"/>
      <c r="T216" s="775"/>
      <c r="U216" s="775"/>
      <c r="V216" s="775"/>
      <c r="W216" s="775"/>
      <c r="X216" s="775"/>
      <c r="Y216" s="775"/>
      <c r="Z216" s="775"/>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19.100481397324817</v>
      </c>
      <c r="J397" s="187">
        <f t="shared" si="178"/>
        <v>18.948096193791866</v>
      </c>
      <c r="K397" s="187">
        <f t="shared" si="178"/>
        <v>0</v>
      </c>
      <c r="L397" s="187">
        <f t="shared" si="178"/>
        <v>0</v>
      </c>
      <c r="M397" s="188">
        <f t="shared" ref="M397:M403" si="179">(M197/1000)/1.02</f>
        <v>0</v>
      </c>
      <c r="O397" s="152" t="s">
        <v>185</v>
      </c>
      <c r="P397" s="186">
        <f t="shared" ref="P397:S403" si="180">(P197/1000)/1.02</f>
        <v>20.812440416892333</v>
      </c>
      <c r="Q397" s="187">
        <f t="shared" si="180"/>
        <v>20.381359843639078</v>
      </c>
      <c r="R397" s="187">
        <f t="shared" si="180"/>
        <v>18.945803716071676</v>
      </c>
      <c r="S397" s="187">
        <f t="shared" si="180"/>
        <v>0</v>
      </c>
      <c r="T397" s="127"/>
      <c r="U397" s="152" t="s">
        <v>185</v>
      </c>
      <c r="V397" s="186">
        <f t="shared" ref="V397:W403" si="181">(V197/1000)/1.02</f>
        <v>20.611419135417361</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19.016711471343974</v>
      </c>
      <c r="J398" s="187">
        <f t="shared" si="178"/>
        <v>18.26673918974998</v>
      </c>
      <c r="K398" s="187">
        <f t="shared" si="178"/>
        <v>0</v>
      </c>
      <c r="L398" s="187">
        <f t="shared" si="178"/>
        <v>0</v>
      </c>
      <c r="M398" s="188">
        <f t="shared" si="179"/>
        <v>0</v>
      </c>
      <c r="O398" s="193" t="s">
        <v>190</v>
      </c>
      <c r="P398" s="186">
        <f t="shared" si="180"/>
        <v>20.810623502614796</v>
      </c>
      <c r="Q398" s="187">
        <f t="shared" si="180"/>
        <v>20.116709152776558</v>
      </c>
      <c r="R398" s="187">
        <f t="shared" si="180"/>
        <v>18.410982784366951</v>
      </c>
      <c r="S398" s="187">
        <f t="shared" si="180"/>
        <v>0</v>
      </c>
      <c r="T398" s="127"/>
      <c r="U398" s="194" t="s">
        <v>190</v>
      </c>
      <c r="V398" s="186">
        <f t="shared" si="181"/>
        <v>20.558771579697055</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20.194876846245165</v>
      </c>
      <c r="J399" s="187">
        <f t="shared" si="178"/>
        <v>19.967244924395988</v>
      </c>
      <c r="K399" s="187">
        <f t="shared" si="178"/>
        <v>0</v>
      </c>
      <c r="L399" s="187">
        <f t="shared" si="178"/>
        <v>0</v>
      </c>
      <c r="M399" s="188">
        <f t="shared" si="179"/>
        <v>0</v>
      </c>
      <c r="O399" s="200" t="s">
        <v>186</v>
      </c>
      <c r="P399" s="186">
        <f t="shared" si="180"/>
        <v>21.9109778074729</v>
      </c>
      <c r="Q399" s="187">
        <f t="shared" si="180"/>
        <v>21.203020259866758</v>
      </c>
      <c r="R399" s="187">
        <f t="shared" si="180"/>
        <v>19.946815045535015</v>
      </c>
      <c r="S399" s="187">
        <f t="shared" si="180"/>
        <v>0</v>
      </c>
      <c r="T399" s="127"/>
      <c r="U399" s="201" t="s">
        <v>186</v>
      </c>
      <c r="V399" s="186">
        <f t="shared" si="181"/>
        <v>21.575472871872964</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19.9265565625793</v>
      </c>
      <c r="J400" s="187">
        <f t="shared" si="178"/>
        <v>19.640722273697452</v>
      </c>
      <c r="K400" s="187">
        <f t="shared" si="178"/>
        <v>0</v>
      </c>
      <c r="L400" s="187">
        <f t="shared" si="178"/>
        <v>0</v>
      </c>
      <c r="M400" s="188">
        <f t="shared" si="179"/>
        <v>0</v>
      </c>
      <c r="O400" s="200" t="s">
        <v>187</v>
      </c>
      <c r="P400" s="186">
        <f t="shared" si="180"/>
        <v>21.657974351149058</v>
      </c>
      <c r="Q400" s="187">
        <f t="shared" si="180"/>
        <v>21.051123040508021</v>
      </c>
      <c r="R400" s="187">
        <f t="shared" si="180"/>
        <v>19.582669017409131</v>
      </c>
      <c r="S400" s="187">
        <f t="shared" si="180"/>
        <v>0</v>
      </c>
      <c r="T400" s="127"/>
      <c r="U400" s="201" t="s">
        <v>187</v>
      </c>
      <c r="V400" s="186">
        <f t="shared" si="181"/>
        <v>21.402296752905936</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20.004970749772305</v>
      </c>
      <c r="J401" s="187">
        <f t="shared" si="178"/>
        <v>20.156499788472967</v>
      </c>
      <c r="K401" s="187">
        <f t="shared" si="178"/>
        <v>0</v>
      </c>
      <c r="L401" s="187">
        <f t="shared" si="178"/>
        <v>0</v>
      </c>
      <c r="M401" s="188">
        <f t="shared" si="179"/>
        <v>0</v>
      </c>
      <c r="O401" s="200" t="s">
        <v>188</v>
      </c>
      <c r="P401" s="186">
        <f t="shared" si="180"/>
        <v>22.311757289723037</v>
      </c>
      <c r="Q401" s="187">
        <f t="shared" si="180"/>
        <v>21.040555078821651</v>
      </c>
      <c r="R401" s="187">
        <f t="shared" si="180"/>
        <v>20.018063174907645</v>
      </c>
      <c r="S401" s="187">
        <f t="shared" si="180"/>
        <v>0</v>
      </c>
      <c r="T401" s="127"/>
      <c r="U401" s="201" t="s">
        <v>188</v>
      </c>
      <c r="V401" s="186">
        <f t="shared" si="181"/>
        <v>21.591602911323452</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16.671128364837887</v>
      </c>
      <c r="J402" s="187">
        <f t="shared" si="178"/>
        <v>16.75505018032311</v>
      </c>
      <c r="K402" s="187">
        <f t="shared" si="178"/>
        <v>0</v>
      </c>
      <c r="L402" s="187">
        <f t="shared" si="178"/>
        <v>0</v>
      </c>
      <c r="M402" s="188">
        <f t="shared" si="179"/>
        <v>0</v>
      </c>
      <c r="O402" s="200" t="s">
        <v>71</v>
      </c>
      <c r="P402" s="186">
        <f t="shared" si="180"/>
        <v>18.165508964164172</v>
      </c>
      <c r="Q402" s="187">
        <f t="shared" si="180"/>
        <v>17.931991952594277</v>
      </c>
      <c r="R402" s="187">
        <f t="shared" si="180"/>
        <v>16.671947065589723</v>
      </c>
      <c r="S402" s="187">
        <f t="shared" si="180"/>
        <v>0</v>
      </c>
      <c r="T402" s="127"/>
      <c r="U402" s="201" t="s">
        <v>71</v>
      </c>
      <c r="V402" s="186">
        <f t="shared" si="181"/>
        <v>18.059362154069106</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20.443543263988666</v>
      </c>
      <c r="J403" s="187">
        <f t="shared" si="178"/>
        <v>20.494424514683249</v>
      </c>
      <c r="K403" s="187">
        <f t="shared" si="178"/>
        <v>0</v>
      </c>
      <c r="L403" s="187">
        <f t="shared" si="178"/>
        <v>0</v>
      </c>
      <c r="M403" s="188">
        <f t="shared" si="179"/>
        <v>0</v>
      </c>
      <c r="O403" s="207" t="s">
        <v>189</v>
      </c>
      <c r="P403" s="186">
        <f t="shared" si="180"/>
        <v>22.162735098781081</v>
      </c>
      <c r="Q403" s="187">
        <f t="shared" si="180"/>
        <v>21.74864937242814</v>
      </c>
      <c r="R403" s="187">
        <f t="shared" si="180"/>
        <v>20.369647707087449</v>
      </c>
      <c r="S403" s="187">
        <f t="shared" si="180"/>
        <v>0</v>
      </c>
      <c r="T403" s="127"/>
      <c r="U403" s="208" t="s">
        <v>189</v>
      </c>
      <c r="V403" s="186">
        <f t="shared" si="181"/>
        <v>21.961333662764599</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84" t="s">
        <v>194</v>
      </c>
      <c r="B407" s="783"/>
      <c r="C407" s="783"/>
      <c r="D407" s="783"/>
      <c r="E407" s="783"/>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779"/>
      <c r="B417" s="779"/>
      <c r="C417" s="779"/>
      <c r="D417" s="779"/>
      <c r="E417" s="779"/>
      <c r="F417" s="779"/>
      <c r="G417" s="779"/>
      <c r="H417" s="779"/>
      <c r="I417" s="779"/>
      <c r="J417" s="779"/>
      <c r="K417" s="779"/>
      <c r="L417" s="779"/>
      <c r="M417" s="779"/>
      <c r="N417" s="775"/>
      <c r="O417" s="775"/>
      <c r="P417" s="780"/>
      <c r="Q417" s="780"/>
      <c r="R417" s="780"/>
      <c r="S417" s="780"/>
      <c r="T417" s="780"/>
      <c r="U417" s="780"/>
      <c r="V417" s="780"/>
      <c r="W417" s="780"/>
      <c r="X417" s="780"/>
      <c r="Y417" s="780"/>
      <c r="Z417" s="780"/>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775"/>
      <c r="B426" s="775"/>
      <c r="C426" s="775"/>
      <c r="D426" s="775"/>
      <c r="E426" s="775"/>
      <c r="F426" s="775"/>
      <c r="G426" s="775"/>
      <c r="H426" s="775"/>
      <c r="I426" s="775"/>
      <c r="J426" s="775"/>
      <c r="K426" s="775"/>
      <c r="L426" s="775"/>
      <c r="M426" s="775"/>
      <c r="N426" s="775"/>
      <c r="O426" s="775"/>
      <c r="P426" s="771"/>
      <c r="Q426" s="773"/>
      <c r="R426" s="773"/>
      <c r="S426" s="773"/>
      <c r="T426" s="773"/>
      <c r="U426" s="773"/>
      <c r="V426" s="773"/>
      <c r="W426" s="773"/>
      <c r="X426" s="773"/>
      <c r="Y426" s="773"/>
      <c r="Z426" s="780"/>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775"/>
      <c r="B435" s="775"/>
      <c r="C435" s="775"/>
      <c r="D435" s="775"/>
      <c r="E435" s="775"/>
      <c r="F435" s="775"/>
      <c r="G435" s="775"/>
      <c r="H435" s="775"/>
      <c r="I435" s="775"/>
      <c r="J435" s="775"/>
      <c r="K435" s="775"/>
      <c r="L435" s="775"/>
      <c r="M435" s="775"/>
      <c r="N435" s="775"/>
      <c r="O435" s="781"/>
      <c r="P435" s="771"/>
      <c r="Q435" s="773"/>
      <c r="R435" s="773"/>
      <c r="S435" s="773"/>
      <c r="T435" s="773"/>
      <c r="U435" s="773"/>
      <c r="V435" s="773"/>
      <c r="W435" s="773"/>
      <c r="X435" s="773"/>
      <c r="Y435" s="773"/>
      <c r="Z435" s="780"/>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775"/>
      <c r="B444" s="775"/>
      <c r="C444" s="775"/>
      <c r="D444" s="775"/>
      <c r="E444" s="775"/>
      <c r="F444" s="775"/>
      <c r="G444" s="775"/>
      <c r="H444" s="775"/>
      <c r="I444" s="775"/>
      <c r="J444" s="775"/>
      <c r="K444" s="775"/>
      <c r="L444" s="775"/>
      <c r="M444" s="775"/>
      <c r="N444" s="775"/>
      <c r="O444" s="775"/>
      <c r="P444" s="775"/>
      <c r="Q444" s="775"/>
      <c r="R444" s="775"/>
      <c r="S444" s="775"/>
      <c r="T444" s="775"/>
      <c r="U444" s="775"/>
      <c r="V444" s="775"/>
      <c r="W444" s="775"/>
      <c r="X444" s="775"/>
      <c r="Y444" s="775"/>
      <c r="Z444" s="775"/>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776">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777">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777">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777">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777">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778">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9.8940493638142559</v>
      </c>
      <c r="J591" s="274">
        <f t="shared" si="290"/>
        <v>9.8151138283841863</v>
      </c>
      <c r="K591" s="274">
        <f t="shared" si="290"/>
        <v>0</v>
      </c>
      <c r="L591" s="274">
        <f t="shared" si="290"/>
        <v>0</v>
      </c>
      <c r="M591" s="276">
        <f t="shared" si="290"/>
        <v>0</v>
      </c>
      <c r="N591" s="216"/>
      <c r="O591" s="255" t="s">
        <v>185</v>
      </c>
      <c r="P591" s="231">
        <f>P397*0.518</f>
        <v>10.780844135950229</v>
      </c>
      <c r="Q591" s="231">
        <f>Q397*0.518</f>
        <v>10.557544399005042</v>
      </c>
      <c r="R591" s="231">
        <f>R397*0.518</f>
        <v>9.813926324925129</v>
      </c>
      <c r="S591" s="231">
        <f>S397*0.518</f>
        <v>0</v>
      </c>
      <c r="T591" s="216"/>
      <c r="U591" s="255" t="s">
        <v>185</v>
      </c>
      <c r="V591" s="231">
        <f>V397*0.518</f>
        <v>10.676715112146193</v>
      </c>
      <c r="W591" s="231">
        <f>W397*0.518</f>
        <v>0</v>
      </c>
      <c r="X591" s="216"/>
      <c r="Y591" s="255" t="s">
        <v>185</v>
      </c>
      <c r="Z591" s="231">
        <f>Z397*0.518</f>
        <v>0</v>
      </c>
    </row>
    <row r="592" spans="1:26">
      <c r="A592" s="256" t="s">
        <v>190</v>
      </c>
      <c r="B592" s="257">
        <f>B398*0.539</f>
        <v>11.458941294145017</v>
      </c>
      <c r="C592" s="257">
        <f t="shared" ref="C592:M592" si="291">C398*0.539</f>
        <v>10.82536812554314</v>
      </c>
      <c r="D592" s="776">
        <f t="shared" si="291"/>
        <v>11.127043816630353</v>
      </c>
      <c r="E592" s="257">
        <f t="shared" si="291"/>
        <v>11.083321219860535</v>
      </c>
      <c r="F592" s="257">
        <f t="shared" si="291"/>
        <v>10.821699731606406</v>
      </c>
      <c r="G592" s="257">
        <f t="shared" si="291"/>
        <v>10.563660444359654</v>
      </c>
      <c r="H592" s="257">
        <f t="shared" si="291"/>
        <v>9.5075930216340865</v>
      </c>
      <c r="I592" s="257">
        <f t="shared" si="291"/>
        <v>10.250007483054404</v>
      </c>
      <c r="J592" s="257">
        <f t="shared" si="291"/>
        <v>9.8457724232752408</v>
      </c>
      <c r="K592" s="257">
        <f t="shared" si="291"/>
        <v>0</v>
      </c>
      <c r="L592" s="257">
        <f t="shared" si="291"/>
        <v>0</v>
      </c>
      <c r="M592" s="258">
        <f t="shared" si="291"/>
        <v>0</v>
      </c>
      <c r="N592" s="216"/>
      <c r="O592" s="259" t="s">
        <v>190</v>
      </c>
      <c r="P592" s="237">
        <f>P398*0.539</f>
        <v>11.216926067909375</v>
      </c>
      <c r="Q592" s="237">
        <f>Q398*0.539</f>
        <v>10.842906233346566</v>
      </c>
      <c r="R592" s="237">
        <f>R398*0.539</f>
        <v>9.9235197207737862</v>
      </c>
      <c r="S592" s="237">
        <f>S398*0.539</f>
        <v>0</v>
      </c>
      <c r="T592" s="216"/>
      <c r="U592" s="259" t="s">
        <v>190</v>
      </c>
      <c r="V592" s="237">
        <f>V398*0.539</f>
        <v>11.081177881456714</v>
      </c>
      <c r="W592" s="237">
        <f>W398*0.539</f>
        <v>0</v>
      </c>
      <c r="X592" s="216"/>
      <c r="Y592" s="256" t="s">
        <v>190</v>
      </c>
      <c r="Z592" s="237">
        <f>Z398*0.539</f>
        <v>0</v>
      </c>
    </row>
    <row r="593" spans="1:26">
      <c r="A593" s="233" t="s">
        <v>186</v>
      </c>
      <c r="B593" s="234">
        <f>B399*0.533</f>
        <v>11.634280540569197</v>
      </c>
      <c r="C593" s="234">
        <f t="shared" ref="C593:M593" si="292">C399*0.533</f>
        <v>11.659223087893494</v>
      </c>
      <c r="D593" s="777">
        <f t="shared" si="292"/>
        <v>11.724838722595674</v>
      </c>
      <c r="E593" s="234">
        <f t="shared" si="292"/>
        <v>11.620044186937664</v>
      </c>
      <c r="F593" s="234">
        <f t="shared" si="292"/>
        <v>11.335663692583525</v>
      </c>
      <c r="G593" s="234">
        <f t="shared" si="292"/>
        <v>11.00759404884851</v>
      </c>
      <c r="H593" s="234">
        <f t="shared" si="292"/>
        <v>10.437679782884738</v>
      </c>
      <c r="I593" s="234">
        <f t="shared" si="292"/>
        <v>10.763869359048673</v>
      </c>
      <c r="J593" s="234">
        <f t="shared" si="292"/>
        <v>10.642541544703063</v>
      </c>
      <c r="K593" s="234">
        <f t="shared" si="292"/>
        <v>0</v>
      </c>
      <c r="L593" s="234">
        <f t="shared" si="292"/>
        <v>0</v>
      </c>
      <c r="M593" s="235">
        <f t="shared" si="292"/>
        <v>0</v>
      </c>
      <c r="N593" s="216"/>
      <c r="O593" s="233" t="s">
        <v>186</v>
      </c>
      <c r="P593" s="234">
        <f t="shared" ref="P593:S594" si="293">P399*0.533</f>
        <v>11.678551171383056</v>
      </c>
      <c r="Q593" s="234">
        <f t="shared" si="293"/>
        <v>11.301209798508983</v>
      </c>
      <c r="R593" s="234">
        <f t="shared" si="293"/>
        <v>10.631652419270164</v>
      </c>
      <c r="S593" s="234">
        <f t="shared" si="293"/>
        <v>0</v>
      </c>
      <c r="T593" s="216"/>
      <c r="U593" s="233" t="s">
        <v>186</v>
      </c>
      <c r="V593" s="234">
        <f>V399*0.533</f>
        <v>11.49972704070829</v>
      </c>
      <c r="W593" s="234">
        <f>W399*0.533</f>
        <v>0</v>
      </c>
      <c r="X593" s="216"/>
      <c r="Y593" s="233" t="s">
        <v>186</v>
      </c>
      <c r="Z593" s="234">
        <f>Z399*0.533</f>
        <v>0</v>
      </c>
    </row>
    <row r="594" spans="1:26">
      <c r="A594" s="233" t="s">
        <v>187</v>
      </c>
      <c r="B594" s="234">
        <f>B400*0.533</f>
        <v>11.534647086321041</v>
      </c>
      <c r="C594" s="234">
        <f t="shared" ref="C594:M594" si="294">C400*0.533</f>
        <v>11.475242771226366</v>
      </c>
      <c r="D594" s="777">
        <f t="shared" si="294"/>
        <v>11.607590524299603</v>
      </c>
      <c r="E594" s="234">
        <f t="shared" si="294"/>
        <v>11.466496149913157</v>
      </c>
      <c r="F594" s="234">
        <f t="shared" si="294"/>
        <v>11.297015276648676</v>
      </c>
      <c r="G594" s="234">
        <f t="shared" si="294"/>
        <v>10.896697056776288</v>
      </c>
      <c r="H594" s="234">
        <f t="shared" si="294"/>
        <v>10.151651518620033</v>
      </c>
      <c r="I594" s="234">
        <f t="shared" si="294"/>
        <v>10.620854647854767</v>
      </c>
      <c r="J594" s="234">
        <f t="shared" si="294"/>
        <v>10.468504971880742</v>
      </c>
      <c r="K594" s="234">
        <f t="shared" si="294"/>
        <v>0</v>
      </c>
      <c r="L594" s="234">
        <f t="shared" si="294"/>
        <v>0</v>
      </c>
      <c r="M594" s="235">
        <f t="shared" si="294"/>
        <v>0</v>
      </c>
      <c r="N594" s="216"/>
      <c r="O594" s="233" t="s">
        <v>187</v>
      </c>
      <c r="P594" s="234">
        <f t="shared" si="293"/>
        <v>11.543700329162448</v>
      </c>
      <c r="Q594" s="234">
        <f t="shared" si="293"/>
        <v>11.220248580590775</v>
      </c>
      <c r="R594" s="234">
        <f t="shared" si="293"/>
        <v>10.437562586279068</v>
      </c>
      <c r="S594" s="234">
        <f t="shared" si="293"/>
        <v>0</v>
      </c>
      <c r="T594" s="216"/>
      <c r="U594" s="233" t="s">
        <v>187</v>
      </c>
      <c r="V594" s="234">
        <f>V400*0.533</f>
        <v>11.407424169298865</v>
      </c>
      <c r="W594" s="234">
        <f>W400*0.533</f>
        <v>0</v>
      </c>
      <c r="X594" s="216"/>
      <c r="Y594" s="233" t="s">
        <v>187</v>
      </c>
      <c r="Z594" s="234">
        <f>Z400*0.533</f>
        <v>0</v>
      </c>
    </row>
    <row r="595" spans="1:26">
      <c r="A595" s="233" t="s">
        <v>188</v>
      </c>
      <c r="B595" s="234">
        <f>B401*0.533</f>
        <v>11.801513925138551</v>
      </c>
      <c r="C595" s="234">
        <f t="shared" ref="C595:K595" si="295">C401*0.521</f>
        <v>11.286966827500336</v>
      </c>
      <c r="D595" s="777">
        <f t="shared" si="295"/>
        <v>11.733374241140101</v>
      </c>
      <c r="E595" s="234">
        <f t="shared" si="295"/>
        <v>11.36110955018288</v>
      </c>
      <c r="F595" s="234">
        <f t="shared" si="295"/>
        <v>11.161631674079562</v>
      </c>
      <c r="G595" s="234">
        <f t="shared" si="295"/>
        <v>10.583899911833292</v>
      </c>
      <c r="H595" s="234">
        <f t="shared" si="295"/>
        <v>10.317655120506888</v>
      </c>
      <c r="I595" s="234">
        <f t="shared" si="295"/>
        <v>10.422589760631372</v>
      </c>
      <c r="J595" s="234">
        <f t="shared" si="295"/>
        <v>10.501536389794417</v>
      </c>
      <c r="K595" s="234">
        <f t="shared" si="295"/>
        <v>0</v>
      </c>
      <c r="L595" s="234">
        <f>L401*0.533</f>
        <v>0</v>
      </c>
      <c r="M595" s="235">
        <f>M401*0.521</f>
        <v>0</v>
      </c>
      <c r="N595" s="216"/>
      <c r="O595" s="233" t="s">
        <v>188</v>
      </c>
      <c r="P595" s="234">
        <f>P401*0.521</f>
        <v>11.624425547945702</v>
      </c>
      <c r="Q595" s="234">
        <f>Q401*0.521</f>
        <v>10.96212919606608</v>
      </c>
      <c r="R595" s="234">
        <f>R401*0.521</f>
        <v>10.429410914126883</v>
      </c>
      <c r="S595" s="234">
        <f>S401*0.521</f>
        <v>0</v>
      </c>
      <c r="T595" s="216"/>
      <c r="U595" s="233" t="s">
        <v>188</v>
      </c>
      <c r="V595" s="234">
        <f>V401*0.521</f>
        <v>11.249225116799519</v>
      </c>
      <c r="W595" s="234">
        <f>W401*0.521</f>
        <v>0</v>
      </c>
      <c r="X595" s="216"/>
      <c r="Y595" s="233" t="s">
        <v>188</v>
      </c>
      <c r="Z595" s="234">
        <f>Z401*0.521</f>
        <v>0</v>
      </c>
    </row>
    <row r="596" spans="1:26">
      <c r="A596" s="233" t="s">
        <v>71</v>
      </c>
      <c r="B596" s="234">
        <f>B402*0.521</f>
        <v>9.3796571828298205</v>
      </c>
      <c r="C596" s="234">
        <f t="shared" ref="C596:K596" si="296">C402*0.487</f>
        <v>8.7966015362727354</v>
      </c>
      <c r="D596" s="777">
        <f t="shared" si="296"/>
        <v>8.9508441735063258</v>
      </c>
      <c r="E596" s="234">
        <f t="shared" si="296"/>
        <v>8.9107362705794912</v>
      </c>
      <c r="F596" s="234">
        <f t="shared" si="296"/>
        <v>8.7639405639631978</v>
      </c>
      <c r="G596" s="234">
        <f t="shared" si="296"/>
        <v>8.5157755364020904</v>
      </c>
      <c r="H596" s="234">
        <f t="shared" si="296"/>
        <v>8.0702766913319657</v>
      </c>
      <c r="I596" s="234">
        <f t="shared" si="296"/>
        <v>8.1188395136760505</v>
      </c>
      <c r="J596" s="234">
        <f t="shared" si="296"/>
        <v>8.1597094378173551</v>
      </c>
      <c r="K596" s="234">
        <f t="shared" si="296"/>
        <v>0</v>
      </c>
      <c r="L596" s="234">
        <f>L402*0.521</f>
        <v>0</v>
      </c>
      <c r="M596" s="235">
        <f>M402*0.487</f>
        <v>0</v>
      </c>
      <c r="N596" s="216"/>
      <c r="O596" s="233" t="s">
        <v>71</v>
      </c>
      <c r="P596" s="234">
        <f>P402*0.487</f>
        <v>8.8466028655479505</v>
      </c>
      <c r="Q596" s="234">
        <f>Q402*0.487</f>
        <v>8.7328800809134126</v>
      </c>
      <c r="R596" s="234">
        <f>R402*0.487</f>
        <v>8.1192382209421954</v>
      </c>
      <c r="S596" s="234">
        <f>S402*0.487</f>
        <v>0</v>
      </c>
      <c r="T596" s="216"/>
      <c r="U596" s="233" t="s">
        <v>71</v>
      </c>
      <c r="V596" s="234">
        <f>V402*0.487</f>
        <v>8.7949093690316538</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778">
        <f t="shared" si="297"/>
        <v>11.518252055836697</v>
      </c>
      <c r="E597" s="242">
        <f t="shared" si="297"/>
        <v>11.435673024332031</v>
      </c>
      <c r="F597" s="242">
        <f t="shared" si="297"/>
        <v>11.342439505592612</v>
      </c>
      <c r="G597" s="242">
        <f t="shared" si="297"/>
        <v>11.045980729015472</v>
      </c>
      <c r="H597" s="242">
        <f t="shared" si="297"/>
        <v>10.436939003874176</v>
      </c>
      <c r="I597" s="242">
        <f t="shared" si="297"/>
        <v>10.589755410746129</v>
      </c>
      <c r="J597" s="242">
        <f t="shared" si="297"/>
        <v>10.616111898605924</v>
      </c>
      <c r="K597" s="242">
        <f t="shared" si="297"/>
        <v>0</v>
      </c>
      <c r="L597" s="242">
        <f>L403*0.487</f>
        <v>0</v>
      </c>
      <c r="M597" s="243">
        <f>M403*0.518</f>
        <v>0</v>
      </c>
      <c r="N597" s="216"/>
      <c r="O597" s="241" t="s">
        <v>189</v>
      </c>
      <c r="P597" s="242">
        <f>P403*0.518</f>
        <v>11.480296781168601</v>
      </c>
      <c r="Q597" s="242">
        <f>Q403*0.518</f>
        <v>11.265800374917777</v>
      </c>
      <c r="R597" s="242">
        <f>R403*0.518</f>
        <v>10.551477512271299</v>
      </c>
      <c r="S597" s="242">
        <f>S403*0.518</f>
        <v>0</v>
      </c>
      <c r="T597" s="216"/>
      <c r="U597" s="241" t="s">
        <v>189</v>
      </c>
      <c r="V597" s="242">
        <f>V403*0.518</f>
        <v>11.375970837312062</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16" workbookViewId="0">
      <selection activeCell="S38" sqref="S38"/>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664" t="s">
        <v>354</v>
      </c>
      <c r="B4" s="1664"/>
      <c r="C4" s="1664"/>
      <c r="D4" s="1664"/>
      <c r="E4" s="1664"/>
      <c r="F4" s="1664"/>
      <c r="G4" s="1664"/>
      <c r="H4" s="1664"/>
      <c r="I4" s="1664"/>
      <c r="J4" s="1664"/>
      <c r="K4" s="1664"/>
      <c r="L4" s="1664"/>
      <c r="M4" s="1664"/>
      <c r="N4" s="1664"/>
    </row>
    <row r="6" spans="1:16" ht="16.5" thickBot="1">
      <c r="C6" s="619"/>
      <c r="E6" s="620"/>
      <c r="F6" s="621"/>
    </row>
    <row r="7" spans="1:16" ht="15.75" thickBot="1">
      <c r="A7" s="622" t="s">
        <v>288</v>
      </c>
      <c r="B7" s="623" t="s">
        <v>289</v>
      </c>
      <c r="C7" s="624" t="s">
        <v>290</v>
      </c>
      <c r="D7" s="624" t="s">
        <v>291</v>
      </c>
      <c r="E7" s="624" t="s">
        <v>292</v>
      </c>
      <c r="F7" s="624" t="s">
        <v>293</v>
      </c>
      <c r="G7" s="624" t="s">
        <v>294</v>
      </c>
      <c r="H7" s="624" t="s">
        <v>295</v>
      </c>
      <c r="I7" s="624" t="s">
        <v>296</v>
      </c>
      <c r="J7" s="624" t="s">
        <v>297</v>
      </c>
      <c r="K7" s="624" t="s">
        <v>298</v>
      </c>
      <c r="L7" s="624" t="s">
        <v>299</v>
      </c>
      <c r="M7" s="625" t="s">
        <v>300</v>
      </c>
    </row>
    <row r="8" spans="1:16" ht="16.5" thickBot="1">
      <c r="A8" s="626" t="s">
        <v>301</v>
      </c>
      <c r="B8" s="627"/>
      <c r="C8" s="627"/>
      <c r="D8" s="627"/>
      <c r="E8" s="627"/>
      <c r="F8" s="627"/>
      <c r="G8" s="627"/>
      <c r="H8" s="627"/>
      <c r="I8" s="627"/>
      <c r="J8" s="627"/>
      <c r="K8" s="627"/>
      <c r="L8" s="627"/>
      <c r="M8" s="628"/>
    </row>
    <row r="9" spans="1:16" ht="15.75">
      <c r="A9" s="685" t="s">
        <v>302</v>
      </c>
      <c r="B9" s="767">
        <v>10065.14920330695</v>
      </c>
      <c r="C9" s="687">
        <v>10080.396827870052</v>
      </c>
      <c r="D9" s="687">
        <v>10168.392423032492</v>
      </c>
      <c r="E9" s="687">
        <v>10383.660897394942</v>
      </c>
      <c r="F9" s="687">
        <v>10601.02602540495</v>
      </c>
      <c r="G9" s="687">
        <v>10681.538024962125</v>
      </c>
      <c r="H9" s="687">
        <v>10293.315596828763</v>
      </c>
      <c r="I9" s="687">
        <v>10595.183348072431</v>
      </c>
      <c r="J9" s="687">
        <v>10984.585741483217</v>
      </c>
      <c r="K9" s="687">
        <v>10966.946248088372</v>
      </c>
      <c r="L9" s="687">
        <v>11097.939953548594</v>
      </c>
      <c r="M9" s="688">
        <v>11146.365363995808</v>
      </c>
    </row>
    <row r="10" spans="1:16" ht="15.75">
      <c r="A10" s="629" t="s">
        <v>303</v>
      </c>
      <c r="B10" s="768">
        <v>11132.805994345952</v>
      </c>
      <c r="C10" s="645">
        <v>11233.336791819034</v>
      </c>
      <c r="D10" s="645">
        <v>11549.323679081062</v>
      </c>
      <c r="E10" s="645">
        <v>11779.076383839585</v>
      </c>
      <c r="F10" s="645">
        <v>11597.36140191531</v>
      </c>
      <c r="G10" s="645">
        <v>11706.808799822491</v>
      </c>
      <c r="H10" s="645">
        <v>11199.573228816986</v>
      </c>
      <c r="I10" s="645">
        <v>11073.620546924885</v>
      </c>
      <c r="J10" s="645">
        <v>10919.998910676999</v>
      </c>
      <c r="K10" s="645">
        <v>11083.771594849599</v>
      </c>
      <c r="L10" s="645">
        <v>10697.446356089269</v>
      </c>
      <c r="M10" s="646">
        <v>10922.845842494447</v>
      </c>
    </row>
    <row r="11" spans="1:16" ht="15.75">
      <c r="A11" s="629" t="s">
        <v>304</v>
      </c>
      <c r="B11" s="768">
        <v>10779.101139240223</v>
      </c>
      <c r="C11" s="645">
        <v>10525.243839466166</v>
      </c>
      <c r="D11" s="645">
        <v>10838.862022210526</v>
      </c>
      <c r="E11" s="645">
        <v>10900.833594134192</v>
      </c>
      <c r="F11" s="645">
        <v>10972.865021548203</v>
      </c>
      <c r="G11" s="645">
        <v>10778.598012388826</v>
      </c>
      <c r="H11" s="645">
        <v>10178.357608292003</v>
      </c>
      <c r="I11" s="645">
        <v>10258.950000000001</v>
      </c>
      <c r="J11" s="645">
        <v>10307.35</v>
      </c>
      <c r="K11" s="645">
        <v>10339.77</v>
      </c>
      <c r="L11" s="645">
        <v>10345.82</v>
      </c>
      <c r="M11" s="646">
        <v>10371.826999999999</v>
      </c>
    </row>
    <row r="12" spans="1:16" ht="15.75">
      <c r="A12" s="629">
        <v>2020</v>
      </c>
      <c r="B12" s="768">
        <v>10388.681</v>
      </c>
      <c r="C12" s="645">
        <v>10670.97</v>
      </c>
      <c r="D12" s="645">
        <v>10665.460999999999</v>
      </c>
      <c r="E12" s="645">
        <v>9957.9719999999998</v>
      </c>
      <c r="F12" s="645">
        <v>9862.2099999999991</v>
      </c>
      <c r="G12" s="645">
        <v>10291.19</v>
      </c>
      <c r="H12" s="645">
        <v>10302.44</v>
      </c>
      <c r="I12" s="645">
        <v>10213</v>
      </c>
      <c r="J12" s="645">
        <v>10437</v>
      </c>
      <c r="K12" s="645">
        <v>10396.290000000001</v>
      </c>
      <c r="L12" s="645">
        <v>10067</v>
      </c>
      <c r="M12" s="646">
        <v>10319.477999999999</v>
      </c>
    </row>
    <row r="13" spans="1:16" ht="15.75">
      <c r="A13" s="629">
        <v>2021</v>
      </c>
      <c r="B13" s="768">
        <v>10398</v>
      </c>
      <c r="C13" s="645">
        <v>10453.127</v>
      </c>
      <c r="D13" s="645">
        <v>10670.55</v>
      </c>
      <c r="E13" s="645">
        <v>10847</v>
      </c>
      <c r="F13" s="645">
        <v>11012</v>
      </c>
      <c r="G13" s="645">
        <v>11287.946</v>
      </c>
      <c r="H13" s="645">
        <v>11087.75</v>
      </c>
      <c r="I13" s="645">
        <v>11002.56</v>
      </c>
      <c r="J13" s="769">
        <v>11648.847</v>
      </c>
      <c r="K13" s="645">
        <v>12527.683999999999</v>
      </c>
      <c r="L13" s="645">
        <v>16637.236000000001</v>
      </c>
      <c r="M13" s="646">
        <v>16075.019</v>
      </c>
      <c r="N13"/>
      <c r="O13"/>
      <c r="P13"/>
    </row>
    <row r="14" spans="1:16" ht="15.75">
      <c r="A14" s="629">
        <v>2022</v>
      </c>
      <c r="B14" s="768">
        <v>16598.108</v>
      </c>
      <c r="C14" s="645">
        <v>17069.535</v>
      </c>
      <c r="D14" s="645">
        <v>18605.55</v>
      </c>
      <c r="E14" s="645">
        <v>19717.2</v>
      </c>
      <c r="F14" s="645">
        <v>19727.75</v>
      </c>
      <c r="G14" s="645">
        <v>18956.47</v>
      </c>
      <c r="H14" s="645">
        <v>18594.900000000001</v>
      </c>
      <c r="I14" s="645">
        <v>18826.25</v>
      </c>
      <c r="J14" s="769">
        <v>18535.509999999998</v>
      </c>
      <c r="K14" s="645">
        <v>18496.41</v>
      </c>
      <c r="L14" s="645">
        <v>18400.75</v>
      </c>
      <c r="M14" s="646">
        <v>17534.490000000002</v>
      </c>
      <c r="N14"/>
      <c r="O14"/>
      <c r="P14"/>
    </row>
    <row r="15" spans="1:16" ht="16.5" thickBot="1">
      <c r="A15" s="630">
        <v>2023</v>
      </c>
      <c r="B15" s="770">
        <v>17818.25</v>
      </c>
      <c r="C15" s="647">
        <v>17775.46</v>
      </c>
      <c r="D15" s="647">
        <v>18124</v>
      </c>
      <c r="E15" s="647">
        <v>18175.38</v>
      </c>
      <c r="F15" s="647">
        <v>17869.03</v>
      </c>
      <c r="G15" s="647">
        <v>17426.900000000001</v>
      </c>
      <c r="H15" s="647">
        <v>16496.03</v>
      </c>
      <c r="I15" s="647">
        <v>16998.900000000001</v>
      </c>
      <c r="J15" s="648">
        <v>16736.45</v>
      </c>
      <c r="K15" s="647"/>
      <c r="L15" s="647"/>
      <c r="M15" s="649"/>
    </row>
    <row r="16" spans="1:16" ht="16.5" thickBot="1">
      <c r="A16" s="626" t="s">
        <v>305</v>
      </c>
      <c r="B16" s="627"/>
      <c r="C16" s="627"/>
      <c r="D16" s="627"/>
      <c r="E16" s="627"/>
      <c r="F16" s="627"/>
      <c r="G16" s="627"/>
      <c r="H16" s="627"/>
      <c r="I16" s="627"/>
      <c r="J16" s="627"/>
      <c r="K16" s="627"/>
      <c r="L16" s="627"/>
      <c r="M16" s="628"/>
      <c r="N16"/>
      <c r="O16"/>
      <c r="P16"/>
    </row>
    <row r="17" spans="1:30" ht="15.75">
      <c r="A17" s="685" t="s">
        <v>302</v>
      </c>
      <c r="B17" s="686">
        <v>13077.710337994744</v>
      </c>
      <c r="C17" s="687">
        <v>12903.073525758837</v>
      </c>
      <c r="D17" s="687">
        <v>12698.931145933877</v>
      </c>
      <c r="E17" s="687">
        <v>12657.588856436963</v>
      </c>
      <c r="F17" s="687">
        <v>12717.112689021023</v>
      </c>
      <c r="G17" s="687">
        <v>12734.575070390658</v>
      </c>
      <c r="H17" s="687">
        <v>12584.73701594032</v>
      </c>
      <c r="I17" s="687">
        <v>12999.206672696655</v>
      </c>
      <c r="J17" s="687">
        <v>13326.129323653522</v>
      </c>
      <c r="K17" s="687">
        <v>13558.078274143218</v>
      </c>
      <c r="L17" s="687">
        <v>13767.296305638371</v>
      </c>
      <c r="M17" s="688">
        <v>13967.765524559227</v>
      </c>
      <c r="N17"/>
      <c r="O17"/>
      <c r="P17"/>
    </row>
    <row r="18" spans="1:30" ht="15.75">
      <c r="A18" s="629" t="s">
        <v>303</v>
      </c>
      <c r="B18" s="644">
        <v>13863.291293383541</v>
      </c>
      <c r="C18" s="645">
        <v>13743.276622380532</v>
      </c>
      <c r="D18" s="645">
        <v>13723.137993721932</v>
      </c>
      <c r="E18" s="645">
        <v>13676.483392698095</v>
      </c>
      <c r="F18" s="645">
        <v>13897.183799781353</v>
      </c>
      <c r="G18" s="645">
        <v>13819.293352302531</v>
      </c>
      <c r="H18" s="645">
        <v>13646.185847959312</v>
      </c>
      <c r="I18" s="645">
        <v>13665.272297680553</v>
      </c>
      <c r="J18" s="645">
        <v>13574.108658165709</v>
      </c>
      <c r="K18" s="645">
        <v>13788.120289112323</v>
      </c>
      <c r="L18" s="645">
        <v>13662.087019707555</v>
      </c>
      <c r="M18" s="646">
        <v>13626.144742652335</v>
      </c>
      <c r="N18"/>
      <c r="O18"/>
      <c r="P18"/>
    </row>
    <row r="19" spans="1:30" ht="15.75">
      <c r="A19" s="629" t="s">
        <v>304</v>
      </c>
      <c r="B19" s="644">
        <v>13645.090499529209</v>
      </c>
      <c r="C19" s="645">
        <v>13282.733991297373</v>
      </c>
      <c r="D19" s="645">
        <v>13143.170864206666</v>
      </c>
      <c r="E19" s="645">
        <v>12928.022364758031</v>
      </c>
      <c r="F19" s="645">
        <v>12944.684877391548</v>
      </c>
      <c r="G19" s="645">
        <v>12448.358236205486</v>
      </c>
      <c r="H19" s="645">
        <v>12124.260986050436</v>
      </c>
      <c r="I19" s="645">
        <v>12505.99</v>
      </c>
      <c r="J19" s="645">
        <v>12412.7</v>
      </c>
      <c r="K19" s="645">
        <v>12447.57</v>
      </c>
      <c r="L19" s="645">
        <v>12852.25</v>
      </c>
      <c r="M19" s="646">
        <v>12965.558000000001</v>
      </c>
    </row>
    <row r="20" spans="1:30" ht="15.75">
      <c r="A20" s="629">
        <v>2020</v>
      </c>
      <c r="B20" s="644">
        <v>12890.187</v>
      </c>
      <c r="C20" s="645">
        <v>12798.79</v>
      </c>
      <c r="D20" s="645">
        <v>12923.992</v>
      </c>
      <c r="E20" s="645">
        <v>12783.698</v>
      </c>
      <c r="F20" s="645">
        <v>12556.07</v>
      </c>
      <c r="G20" s="645">
        <v>12505.63</v>
      </c>
      <c r="H20" s="645">
        <v>12371</v>
      </c>
      <c r="I20" s="645">
        <v>12752</v>
      </c>
      <c r="J20" s="645">
        <v>13005</v>
      </c>
      <c r="K20" s="645">
        <v>13157.57</v>
      </c>
      <c r="L20" s="645">
        <v>13347.61</v>
      </c>
      <c r="M20" s="646">
        <v>13744.629000000001</v>
      </c>
    </row>
    <row r="21" spans="1:30" ht="15.75">
      <c r="A21" s="629">
        <v>2021</v>
      </c>
      <c r="B21" s="644">
        <v>13694</v>
      </c>
      <c r="C21" s="645">
        <v>13743.79</v>
      </c>
      <c r="D21" s="645">
        <v>13486.798000000001</v>
      </c>
      <c r="E21" s="645">
        <v>13623</v>
      </c>
      <c r="F21" s="645">
        <v>13728</v>
      </c>
      <c r="G21" s="645">
        <v>14111.507</v>
      </c>
      <c r="H21" s="645">
        <v>14366.423000000001</v>
      </c>
      <c r="I21" s="645">
        <v>14518.18</v>
      </c>
      <c r="J21" s="769">
        <v>15241.027</v>
      </c>
      <c r="K21" s="645">
        <v>16628.157999999999</v>
      </c>
      <c r="L21" s="645">
        <v>19714.106</v>
      </c>
      <c r="M21" s="646">
        <v>19026.96</v>
      </c>
    </row>
    <row r="22" spans="1:30" ht="15.75">
      <c r="A22" s="629">
        <v>2022</v>
      </c>
      <c r="B22" s="644">
        <v>19163.422999999999</v>
      </c>
      <c r="C22" s="645">
        <v>19501.355</v>
      </c>
      <c r="D22" s="645">
        <v>20959.18</v>
      </c>
      <c r="E22" s="645">
        <v>22393.4</v>
      </c>
      <c r="F22" s="645">
        <v>22089.08</v>
      </c>
      <c r="G22" s="645">
        <v>21293.47</v>
      </c>
      <c r="H22" s="645">
        <v>21148.04</v>
      </c>
      <c r="I22" s="645">
        <v>21754.34</v>
      </c>
      <c r="J22" s="769">
        <v>21750.74</v>
      </c>
      <c r="K22" s="645">
        <v>21897.5</v>
      </c>
      <c r="L22" s="645">
        <v>21754.82</v>
      </c>
      <c r="M22" s="646">
        <v>21499.32</v>
      </c>
    </row>
    <row r="23" spans="1:30" ht="16.5" thickBot="1">
      <c r="A23" s="630">
        <v>2023</v>
      </c>
      <c r="B23" s="770">
        <v>21326.672999999999</v>
      </c>
      <c r="C23" s="647">
        <v>21353.59</v>
      </c>
      <c r="D23" s="647">
        <v>21623.65</v>
      </c>
      <c r="E23" s="647">
        <v>21692.9</v>
      </c>
      <c r="F23" s="647">
        <v>21005.360000000001</v>
      </c>
      <c r="G23" s="647">
        <v>20409.580000000002</v>
      </c>
      <c r="H23" s="647">
        <v>18891.330000000002</v>
      </c>
      <c r="I23" s="647">
        <v>20390.22</v>
      </c>
      <c r="J23" s="648">
        <v>20342.43</v>
      </c>
      <c r="K23" s="647"/>
      <c r="L23" s="647"/>
      <c r="M23" s="649"/>
    </row>
    <row r="24" spans="1:30">
      <c r="O24"/>
      <c r="P24"/>
      <c r="Q24"/>
      <c r="R24"/>
      <c r="S24"/>
      <c r="T24"/>
      <c r="U24"/>
      <c r="V24"/>
      <c r="W24"/>
      <c r="X24"/>
      <c r="Y24"/>
      <c r="Z24"/>
      <c r="AA24"/>
      <c r="AB24"/>
      <c r="AC24"/>
      <c r="AD24"/>
    </row>
    <row r="25" spans="1:30" ht="15.75">
      <c r="A25" s="1664" t="s">
        <v>355</v>
      </c>
      <c r="B25" s="1664"/>
      <c r="C25" s="1664"/>
      <c r="D25" s="1664"/>
      <c r="E25" s="1664"/>
      <c r="F25" s="1664"/>
      <c r="G25" s="1664"/>
      <c r="H25" s="1664"/>
      <c r="I25" s="1664"/>
      <c r="J25" s="1664"/>
      <c r="K25" s="1664"/>
      <c r="L25" s="1664"/>
      <c r="M25" s="1664"/>
      <c r="N25" s="1664"/>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22" t="s">
        <v>288</v>
      </c>
      <c r="B27" s="623" t="s">
        <v>289</v>
      </c>
      <c r="C27" s="624" t="s">
        <v>290</v>
      </c>
      <c r="D27" s="624" t="s">
        <v>291</v>
      </c>
      <c r="E27" s="624" t="s">
        <v>292</v>
      </c>
      <c r="F27" s="624" t="s">
        <v>293</v>
      </c>
      <c r="G27" s="624" t="s">
        <v>294</v>
      </c>
      <c r="H27" s="624" t="s">
        <v>295</v>
      </c>
      <c r="I27" s="624" t="s">
        <v>296</v>
      </c>
      <c r="J27" s="624" t="s">
        <v>297</v>
      </c>
      <c r="K27" s="624" t="s">
        <v>298</v>
      </c>
      <c r="L27" s="624" t="s">
        <v>299</v>
      </c>
      <c r="M27" s="625" t="s">
        <v>300</v>
      </c>
    </row>
    <row r="28" spans="1:30" ht="16.5" thickBot="1">
      <c r="A28" s="631" t="s">
        <v>306</v>
      </c>
      <c r="B28" s="632"/>
      <c r="C28" s="632"/>
      <c r="D28" s="632"/>
      <c r="E28" s="632"/>
      <c r="F28" s="632"/>
      <c r="G28" s="632"/>
      <c r="H28" s="632"/>
      <c r="I28" s="632"/>
      <c r="J28" s="632"/>
      <c r="K28" s="632"/>
      <c r="L28" s="632"/>
      <c r="M28" s="633"/>
    </row>
    <row r="29" spans="1:30" ht="15.75">
      <c r="A29" s="685" t="s">
        <v>302</v>
      </c>
      <c r="B29" s="686">
        <v>27851.705456255884</v>
      </c>
      <c r="C29" s="687">
        <v>27123.64730249999</v>
      </c>
      <c r="D29" s="687">
        <v>26582.674622279141</v>
      </c>
      <c r="E29" s="687">
        <v>27784.630848493467</v>
      </c>
      <c r="F29" s="687">
        <v>29598.213320045077</v>
      </c>
      <c r="G29" s="687">
        <v>28787.621133339711</v>
      </c>
      <c r="H29" s="687">
        <v>29300.536472176766</v>
      </c>
      <c r="I29" s="687">
        <v>30504.441266437731</v>
      </c>
      <c r="J29" s="687">
        <v>30498.821648031102</v>
      </c>
      <c r="K29" s="687">
        <v>28648.548081830173</v>
      </c>
      <c r="L29" s="687">
        <v>27467.131642772347</v>
      </c>
      <c r="M29" s="688">
        <v>27778.199839529283</v>
      </c>
    </row>
    <row r="30" spans="1:30" ht="15.75">
      <c r="A30" s="629" t="s">
        <v>303</v>
      </c>
      <c r="B30" s="644">
        <v>25833.94075375775</v>
      </c>
      <c r="C30" s="645">
        <v>25340.374581887783</v>
      </c>
      <c r="D30" s="645">
        <v>26641.953903275295</v>
      </c>
      <c r="E30" s="645">
        <v>26658.495362448899</v>
      </c>
      <c r="F30" s="645">
        <v>28853.883794903919</v>
      </c>
      <c r="G30" s="645">
        <v>29543.034993483714</v>
      </c>
      <c r="H30" s="645">
        <v>28801.681986809574</v>
      </c>
      <c r="I30" s="645">
        <v>28392.787205244891</v>
      </c>
      <c r="J30" s="645">
        <v>28466.022011387158</v>
      </c>
      <c r="K30" s="645">
        <v>27616.704977122507</v>
      </c>
      <c r="L30" s="645">
        <v>26839.808929233062</v>
      </c>
      <c r="M30" s="646">
        <v>27141.214844955597</v>
      </c>
    </row>
    <row r="31" spans="1:30" ht="15.75">
      <c r="A31" s="629" t="s">
        <v>304</v>
      </c>
      <c r="B31" s="644">
        <v>25776.336953005964</v>
      </c>
      <c r="C31" s="645">
        <v>23649.071175292673</v>
      </c>
      <c r="D31" s="645">
        <v>24244.69587026758</v>
      </c>
      <c r="E31" s="645">
        <v>25502.655897270379</v>
      </c>
      <c r="F31" s="645">
        <v>25923.582065295945</v>
      </c>
      <c r="G31" s="645">
        <v>27055.720758505297</v>
      </c>
      <c r="H31" s="645">
        <v>29655.713761194031</v>
      </c>
      <c r="I31" s="645">
        <v>30642.32</v>
      </c>
      <c r="J31" s="645">
        <v>30399.279999999999</v>
      </c>
      <c r="K31" s="645">
        <v>31237.96</v>
      </c>
      <c r="L31" s="645">
        <v>24570.28</v>
      </c>
      <c r="M31" s="646">
        <v>24086.651999999998</v>
      </c>
    </row>
    <row r="32" spans="1:30" ht="15.75">
      <c r="A32" s="629">
        <v>2020</v>
      </c>
      <c r="B32" s="644">
        <v>24209.279999999999</v>
      </c>
      <c r="C32" s="645">
        <v>23642.53</v>
      </c>
      <c r="D32" s="645">
        <v>20911.437000000002</v>
      </c>
      <c r="E32" s="645">
        <v>17388.701000000001</v>
      </c>
      <c r="F32" s="645">
        <v>18760.21</v>
      </c>
      <c r="G32" s="645">
        <v>26428.68</v>
      </c>
      <c r="H32" s="645">
        <v>26919</v>
      </c>
      <c r="I32" s="645">
        <v>30003</v>
      </c>
      <c r="J32" s="645">
        <v>29393</v>
      </c>
      <c r="K32" s="645">
        <v>24818.12</v>
      </c>
      <c r="L32" s="645">
        <v>20329.59</v>
      </c>
      <c r="M32" s="646">
        <v>25794</v>
      </c>
    </row>
    <row r="33" spans="1:13" ht="15.75">
      <c r="A33" s="629">
        <v>2021</v>
      </c>
      <c r="B33" s="644">
        <v>26085</v>
      </c>
      <c r="C33" s="645">
        <v>23426.741999999998</v>
      </c>
      <c r="D33" s="645">
        <v>31132.74</v>
      </c>
      <c r="E33" s="645">
        <v>29199.13</v>
      </c>
      <c r="F33" s="645">
        <v>28211.43</v>
      </c>
      <c r="G33" s="645">
        <v>31559.022000000001</v>
      </c>
      <c r="H33" s="645">
        <v>32040.15</v>
      </c>
      <c r="I33" s="645">
        <v>33924.506000000001</v>
      </c>
      <c r="J33" s="769">
        <v>35372.811000000002</v>
      </c>
      <c r="K33" s="645">
        <v>38936.569000000003</v>
      </c>
      <c r="L33" s="645">
        <v>36206.178</v>
      </c>
      <c r="M33" s="646">
        <v>36018.209000000003</v>
      </c>
    </row>
    <row r="34" spans="1:13" ht="15.75">
      <c r="A34" s="629">
        <v>2022</v>
      </c>
      <c r="B34" s="644">
        <v>36822.337</v>
      </c>
      <c r="C34" s="645">
        <v>38700.521000000001</v>
      </c>
      <c r="D34" s="645">
        <v>40156.949000000001</v>
      </c>
      <c r="E34" s="645">
        <v>46373.279999999999</v>
      </c>
      <c r="F34" s="645">
        <v>45073.696000000004</v>
      </c>
      <c r="G34" s="645">
        <v>47169.4</v>
      </c>
      <c r="H34" s="645">
        <v>44679.77</v>
      </c>
      <c r="I34" s="645">
        <v>48077.74</v>
      </c>
      <c r="J34" s="769">
        <v>47264.82</v>
      </c>
      <c r="K34" s="645">
        <v>45356.375</v>
      </c>
      <c r="L34" s="645">
        <v>43595.25</v>
      </c>
      <c r="M34" s="646">
        <v>43805</v>
      </c>
    </row>
    <row r="35" spans="1:13" ht="16.5" thickBot="1">
      <c r="A35" s="630">
        <v>2023</v>
      </c>
      <c r="B35" s="770">
        <v>44422.080000000002</v>
      </c>
      <c r="C35" s="647">
        <v>44158.29</v>
      </c>
      <c r="D35" s="647">
        <v>43725.04</v>
      </c>
      <c r="E35" s="647">
        <v>43754.239999999998</v>
      </c>
      <c r="F35" s="647">
        <v>45465.279999999999</v>
      </c>
      <c r="G35" s="647">
        <v>45235.83</v>
      </c>
      <c r="H35" s="647">
        <v>43505.68</v>
      </c>
      <c r="I35" s="647">
        <v>45891.39</v>
      </c>
      <c r="J35" s="648">
        <v>46208.27</v>
      </c>
      <c r="K35" s="647"/>
      <c r="L35" s="647"/>
      <c r="M35" s="649"/>
    </row>
    <row r="36" spans="1:13" ht="16.5" thickBot="1">
      <c r="A36" s="626" t="s">
        <v>309</v>
      </c>
      <c r="B36" s="627"/>
      <c r="C36" s="627"/>
      <c r="D36" s="627"/>
      <c r="E36" s="627"/>
      <c r="F36" s="627"/>
      <c r="G36" s="627"/>
      <c r="H36" s="627"/>
      <c r="I36" s="627"/>
      <c r="J36" s="627"/>
      <c r="K36" s="627"/>
      <c r="L36" s="627"/>
      <c r="M36" s="628"/>
    </row>
    <row r="37" spans="1:13" ht="15.75">
      <c r="A37" s="685" t="s">
        <v>302</v>
      </c>
      <c r="B37" s="686">
        <v>21663.966949699432</v>
      </c>
      <c r="C37" s="687">
        <v>21525.397673001702</v>
      </c>
      <c r="D37" s="687">
        <v>21115.733438107225</v>
      </c>
      <c r="E37" s="687">
        <v>21302.128362253105</v>
      </c>
      <c r="F37" s="687">
        <v>21200.291742224468</v>
      </c>
      <c r="G37" s="687">
        <v>20822.118697379927</v>
      </c>
      <c r="H37" s="687">
        <v>20206.889065246851</v>
      </c>
      <c r="I37" s="687">
        <v>20948.119652057965</v>
      </c>
      <c r="J37" s="687">
        <v>21116.098043152244</v>
      </c>
      <c r="K37" s="687">
        <v>21873.281641223013</v>
      </c>
      <c r="L37" s="687">
        <v>21354.087891290288</v>
      </c>
      <c r="M37" s="688">
        <v>22297.314513329471</v>
      </c>
    </row>
    <row r="38" spans="1:13" ht="15.75">
      <c r="A38" s="629" t="s">
        <v>303</v>
      </c>
      <c r="B38" s="644">
        <v>21402.312901691836</v>
      </c>
      <c r="C38" s="645">
        <v>21211.519078437537</v>
      </c>
      <c r="D38" s="645">
        <v>21982.387355191033</v>
      </c>
      <c r="E38" s="645">
        <v>21460.556994517105</v>
      </c>
      <c r="F38" s="645">
        <v>22185.677427629282</v>
      </c>
      <c r="G38" s="645">
        <v>21834.028071648627</v>
      </c>
      <c r="H38" s="645">
        <v>21564.632920196203</v>
      </c>
      <c r="I38" s="645">
        <v>21295.617981644409</v>
      </c>
      <c r="J38" s="645">
        <v>20755.561440894948</v>
      </c>
      <c r="K38" s="645">
        <v>20670.700563797891</v>
      </c>
      <c r="L38" s="645">
        <v>21400.192230924309</v>
      </c>
      <c r="M38" s="646">
        <v>22220.298261284093</v>
      </c>
    </row>
    <row r="39" spans="1:13" ht="15.75">
      <c r="A39" s="629" t="s">
        <v>304</v>
      </c>
      <c r="B39" s="644">
        <v>21710.465139517379</v>
      </c>
      <c r="C39" s="645">
        <v>21462.727974698573</v>
      </c>
      <c r="D39" s="645">
        <v>21517.060154219016</v>
      </c>
      <c r="E39" s="645">
        <v>21946.164324302244</v>
      </c>
      <c r="F39" s="645">
        <v>21378.921701744526</v>
      </c>
      <c r="G39" s="645">
        <v>21331.314775808616</v>
      </c>
      <c r="H39" s="645">
        <v>20629.234211361087</v>
      </c>
      <c r="I39" s="645">
        <v>22365.58</v>
      </c>
      <c r="J39" s="645">
        <v>22334.37</v>
      </c>
      <c r="K39" s="645">
        <v>21397.7</v>
      </c>
      <c r="L39" s="645">
        <v>21495.15</v>
      </c>
      <c r="M39" s="646">
        <v>21850.143</v>
      </c>
    </row>
    <row r="40" spans="1:13" ht="15.75">
      <c r="A40" s="629">
        <v>2020</v>
      </c>
      <c r="B40" s="644">
        <v>21970.524000000001</v>
      </c>
      <c r="C40" s="645">
        <v>22113.47</v>
      </c>
      <c r="D40" s="645">
        <v>22176.83</v>
      </c>
      <c r="E40" s="645">
        <v>22601.621999999999</v>
      </c>
      <c r="F40" s="645">
        <v>21531.78</v>
      </c>
      <c r="G40" s="645">
        <v>22298.91</v>
      </c>
      <c r="H40" s="645">
        <v>22148</v>
      </c>
      <c r="I40" s="645">
        <v>21174</v>
      </c>
      <c r="J40" s="645">
        <v>21958.95</v>
      </c>
      <c r="K40" s="645">
        <v>22332.32</v>
      </c>
      <c r="L40" s="645">
        <v>22496.45</v>
      </c>
      <c r="M40" s="646">
        <v>24268.09</v>
      </c>
    </row>
    <row r="41" spans="1:13" ht="15.75">
      <c r="A41" s="629">
        <v>2021</v>
      </c>
      <c r="B41" s="644">
        <v>23537</v>
      </c>
      <c r="C41" s="645">
        <v>23987.297999999999</v>
      </c>
      <c r="D41" s="645">
        <v>25008.2</v>
      </c>
      <c r="E41" s="645">
        <v>25529.7</v>
      </c>
      <c r="F41" s="645">
        <v>26093.87</v>
      </c>
      <c r="G41" s="645">
        <v>26164.330999999998</v>
      </c>
      <c r="H41" s="645">
        <v>26081.738000000001</v>
      </c>
      <c r="I41" s="645">
        <v>26325.151999999998</v>
      </c>
      <c r="J41" s="769">
        <v>27717.081999999999</v>
      </c>
      <c r="K41" s="645">
        <v>29878.120999999999</v>
      </c>
      <c r="L41" s="645">
        <v>31911.654999999999</v>
      </c>
      <c r="M41" s="646">
        <v>33766.857000000004</v>
      </c>
    </row>
    <row r="42" spans="1:13" ht="15.75">
      <c r="A42" s="629">
        <v>2022</v>
      </c>
      <c r="B42" s="644">
        <v>32528.581999999999</v>
      </c>
      <c r="C42" s="645">
        <v>33022.875999999997</v>
      </c>
      <c r="D42" s="645">
        <v>34617.415000000001</v>
      </c>
      <c r="E42" s="645">
        <v>37618</v>
      </c>
      <c r="F42" s="645">
        <v>37820.519999999997</v>
      </c>
      <c r="G42" s="645">
        <v>35596.400000000001</v>
      </c>
      <c r="H42" s="645">
        <v>34750.089999999997</v>
      </c>
      <c r="I42" s="645">
        <v>34986.65</v>
      </c>
      <c r="J42" s="769">
        <v>34782.400000000001</v>
      </c>
      <c r="K42" s="645">
        <v>34308.35</v>
      </c>
      <c r="L42" s="645">
        <v>34677.51</v>
      </c>
      <c r="M42" s="646">
        <v>36327.949999999997</v>
      </c>
    </row>
    <row r="43" spans="1:13" ht="16.5" thickBot="1">
      <c r="A43" s="630">
        <v>2023</v>
      </c>
      <c r="B43" s="770">
        <v>35216.26</v>
      </c>
      <c r="C43" s="647">
        <v>35142.31</v>
      </c>
      <c r="D43" s="647">
        <v>34996.07</v>
      </c>
      <c r="E43" s="647">
        <v>35809.93</v>
      </c>
      <c r="F43" s="647">
        <v>35165.19</v>
      </c>
      <c r="G43" s="647">
        <v>33595.82</v>
      </c>
      <c r="H43" s="647">
        <v>30237.81</v>
      </c>
      <c r="I43" s="647">
        <v>33117.1</v>
      </c>
      <c r="J43" s="648">
        <v>33257.89</v>
      </c>
      <c r="K43" s="647"/>
      <c r="L43" s="647"/>
      <c r="M43" s="649"/>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450" t="s">
        <v>63</v>
      </c>
      <c r="B1" s="1450"/>
      <c r="C1" s="1450"/>
      <c r="D1" s="1450"/>
      <c r="E1" s="1450"/>
      <c r="F1" s="1450"/>
      <c r="G1" s="1450"/>
      <c r="H1" s="1450"/>
      <c r="I1" s="1450"/>
      <c r="J1" s="1450"/>
      <c r="K1" s="1201"/>
    </row>
    <row r="2" spans="1:11" ht="15.75" thickBot="1">
      <c r="A2" s="1464" t="s">
        <v>273</v>
      </c>
      <c r="B2" s="1465"/>
      <c r="C2" s="1465"/>
      <c r="D2" s="1465"/>
      <c r="E2" s="1465"/>
      <c r="F2" s="1465"/>
      <c r="G2" s="1465"/>
      <c r="H2" s="1465"/>
      <c r="I2" s="1465"/>
      <c r="J2" s="1466"/>
    </row>
    <row r="3" spans="1:11" ht="30.75" thickBot="1">
      <c r="A3" s="1202"/>
      <c r="B3" s="1203"/>
      <c r="C3" s="1204" t="s">
        <v>59</v>
      </c>
      <c r="D3" s="1205"/>
      <c r="E3" s="1206"/>
      <c r="F3" s="1207" t="s">
        <v>262</v>
      </c>
      <c r="G3" s="1208" t="s">
        <v>263</v>
      </c>
      <c r="H3" s="1209" t="s">
        <v>66</v>
      </c>
      <c r="I3" s="1207" t="s">
        <v>264</v>
      </c>
      <c r="J3" s="1208" t="s">
        <v>265</v>
      </c>
    </row>
    <row r="4" spans="1:11" ht="30">
      <c r="A4" s="1210" t="s">
        <v>53</v>
      </c>
      <c r="B4" s="1211" t="s">
        <v>60</v>
      </c>
      <c r="C4" s="1212" t="s">
        <v>61</v>
      </c>
      <c r="D4" s="1213" t="s">
        <v>62</v>
      </c>
      <c r="E4" s="1214" t="s">
        <v>67</v>
      </c>
      <c r="F4" s="1215" t="s">
        <v>55</v>
      </c>
      <c r="G4" s="1216" t="s">
        <v>49</v>
      </c>
      <c r="H4" s="1217" t="s">
        <v>68</v>
      </c>
      <c r="I4" s="1218" t="s">
        <v>50</v>
      </c>
      <c r="J4" s="1219" t="s">
        <v>67</v>
      </c>
    </row>
    <row r="5" spans="1:11" ht="15.75" thickBot="1">
      <c r="A5" s="1220"/>
      <c r="B5" s="1191" t="s">
        <v>533</v>
      </c>
      <c r="C5" s="1221" t="s">
        <v>533</v>
      </c>
      <c r="D5" s="1221" t="s">
        <v>533</v>
      </c>
      <c r="E5" s="1222" t="s">
        <v>50</v>
      </c>
      <c r="F5" s="1190" t="s">
        <v>533</v>
      </c>
      <c r="G5" s="1223" t="s">
        <v>69</v>
      </c>
      <c r="H5" s="1224" t="s">
        <v>65</v>
      </c>
      <c r="I5" s="1190" t="s">
        <v>533</v>
      </c>
      <c r="J5" s="1225" t="s">
        <v>57</v>
      </c>
    </row>
    <row r="6" spans="1:11" ht="15.75" thickBot="1">
      <c r="A6" s="1226" t="s">
        <v>268</v>
      </c>
      <c r="B6" s="1227"/>
      <c r="C6" s="1227"/>
      <c r="D6" s="1227"/>
      <c r="E6" s="1227"/>
      <c r="F6" s="1227"/>
      <c r="G6" s="1227"/>
      <c r="H6" s="1227"/>
      <c r="I6" s="1228"/>
      <c r="J6" s="1229"/>
    </row>
    <row r="7" spans="1:11" ht="15.75" thickBot="1">
      <c r="A7" s="1230" t="s">
        <v>18</v>
      </c>
      <c r="B7" s="1231">
        <v>10.118561445346844</v>
      </c>
      <c r="C7" s="1232">
        <v>19533.902404144486</v>
      </c>
      <c r="D7" s="1233">
        <v>19924.580452227376</v>
      </c>
      <c r="E7" s="1234">
        <v>0.90512897662934944</v>
      </c>
      <c r="F7" s="1235">
        <v>313.88819378477405</v>
      </c>
      <c r="G7" s="1234">
        <v>0.35144637561996445</v>
      </c>
      <c r="H7" s="1234">
        <v>8.3995292733156806</v>
      </c>
      <c r="I7" s="1234">
        <v>100</v>
      </c>
      <c r="J7" s="1236" t="s">
        <v>19</v>
      </c>
    </row>
    <row r="8" spans="1:11">
      <c r="A8" s="1237" t="s">
        <v>75</v>
      </c>
      <c r="B8" s="1238" t="s">
        <v>73</v>
      </c>
      <c r="C8" s="1239" t="s">
        <v>73</v>
      </c>
      <c r="D8" s="1240" t="s">
        <v>73</v>
      </c>
      <c r="E8" s="1241" t="s">
        <v>73</v>
      </c>
      <c r="F8" s="1242" t="s">
        <v>73</v>
      </c>
      <c r="G8" s="1243" t="s">
        <v>73</v>
      </c>
      <c r="H8" s="1243" t="s">
        <v>73</v>
      </c>
      <c r="I8" s="1244" t="s">
        <v>73</v>
      </c>
      <c r="J8" s="1245" t="s">
        <v>73</v>
      </c>
    </row>
    <row r="9" spans="1:11">
      <c r="A9" s="1246" t="s">
        <v>76</v>
      </c>
      <c r="B9" s="1247">
        <v>11.073714510903194</v>
      </c>
      <c r="C9" s="1248">
        <v>20776.199832839011</v>
      </c>
      <c r="D9" s="1249">
        <v>21191.72382949579</v>
      </c>
      <c r="E9" s="1250">
        <v>2.5332126159355712</v>
      </c>
      <c r="F9" s="1251">
        <v>351.65717894736844</v>
      </c>
      <c r="G9" s="1252">
        <v>0.71524292469029638</v>
      </c>
      <c r="H9" s="1252">
        <v>6.9338135974786139</v>
      </c>
      <c r="I9" s="1252">
        <v>32.229610530601164</v>
      </c>
      <c r="J9" s="1253">
        <v>-0.44176340290869121</v>
      </c>
    </row>
    <row r="10" spans="1:11">
      <c r="A10" s="1246" t="s">
        <v>77</v>
      </c>
      <c r="B10" s="1247">
        <v>10.817409900751667</v>
      </c>
      <c r="C10" s="1248">
        <v>20295.328143999373</v>
      </c>
      <c r="D10" s="1249">
        <v>20701.234706879361</v>
      </c>
      <c r="E10" s="1250">
        <v>2.7286095315184009</v>
      </c>
      <c r="F10" s="1251">
        <v>396.53871499176279</v>
      </c>
      <c r="G10" s="1252">
        <v>2.391247429987839</v>
      </c>
      <c r="H10" s="1252">
        <v>11.580882352941178</v>
      </c>
      <c r="I10" s="1252">
        <v>8.2372099335052233</v>
      </c>
      <c r="J10" s="1253">
        <v>0.2348563000836279</v>
      </c>
    </row>
    <row r="11" spans="1:11">
      <c r="A11" s="1246" t="s">
        <v>78</v>
      </c>
      <c r="B11" s="1254" t="s">
        <v>73</v>
      </c>
      <c r="C11" s="1248" t="s">
        <v>73</v>
      </c>
      <c r="D11" s="1249" t="s">
        <v>73</v>
      </c>
      <c r="E11" s="1250" t="s">
        <v>73</v>
      </c>
      <c r="F11" s="1251" t="s">
        <v>73</v>
      </c>
      <c r="G11" s="1252" t="s">
        <v>73</v>
      </c>
      <c r="H11" s="1252" t="s">
        <v>73</v>
      </c>
      <c r="I11" s="1252" t="s">
        <v>73</v>
      </c>
      <c r="J11" s="1253" t="s">
        <v>73</v>
      </c>
    </row>
    <row r="12" spans="1:11">
      <c r="A12" s="1246" t="s">
        <v>71</v>
      </c>
      <c r="B12" s="1247">
        <v>8.2941716024041501</v>
      </c>
      <c r="C12" s="1248">
        <v>17031.153187688196</v>
      </c>
      <c r="D12" s="1249">
        <v>17371.776251441959</v>
      </c>
      <c r="E12" s="1250">
        <v>0.6137501926988389</v>
      </c>
      <c r="F12" s="1251">
        <v>274.24726235741446</v>
      </c>
      <c r="G12" s="1252">
        <v>0.51344256540874089</v>
      </c>
      <c r="H12" s="1252">
        <v>13.508847647820458</v>
      </c>
      <c r="I12" s="1252">
        <v>35.690052924413081</v>
      </c>
      <c r="J12" s="1253">
        <v>1.6064989379464691</v>
      </c>
    </row>
    <row r="13" spans="1:11" ht="15.75" thickBot="1">
      <c r="A13" s="1255" t="s">
        <v>79</v>
      </c>
      <c r="B13" s="1256">
        <v>10.705191246627564</v>
      </c>
      <c r="C13" s="1257">
        <v>20666.39236800688</v>
      </c>
      <c r="D13" s="1258">
        <v>21079.720215367019</v>
      </c>
      <c r="E13" s="1259">
        <v>-0.87551442202342677</v>
      </c>
      <c r="F13" s="1260">
        <v>293.61809903244165</v>
      </c>
      <c r="G13" s="1261">
        <v>-0.89578152860806703</v>
      </c>
      <c r="H13" s="1261">
        <v>3.1708749266001175</v>
      </c>
      <c r="I13" s="1261">
        <v>23.843126611480525</v>
      </c>
      <c r="J13" s="1262">
        <v>-1.2083591196168584</v>
      </c>
    </row>
    <row r="14" spans="1:11" ht="15.75" thickBot="1">
      <c r="A14" s="1226" t="s">
        <v>266</v>
      </c>
      <c r="B14" s="1227"/>
      <c r="C14" s="1227"/>
      <c r="D14" s="1263"/>
      <c r="E14" s="1227"/>
      <c r="F14" s="1227"/>
      <c r="G14" s="1227"/>
      <c r="H14" s="1227"/>
      <c r="I14" s="1228"/>
      <c r="J14" s="1229"/>
    </row>
    <row r="15" spans="1:11" ht="15.75" thickBot="1">
      <c r="A15" s="1230" t="s">
        <v>18</v>
      </c>
      <c r="B15" s="1264">
        <v>9.808694658882267</v>
      </c>
      <c r="C15" s="1265">
        <v>18935.703974676191</v>
      </c>
      <c r="D15" s="1266">
        <v>19314.418054169717</v>
      </c>
      <c r="E15" s="1234">
        <v>1.4168690492846803</v>
      </c>
      <c r="F15" s="1234">
        <v>305.76644133268951</v>
      </c>
      <c r="G15" s="1234">
        <v>0.64441577672939465</v>
      </c>
      <c r="H15" s="1234">
        <v>9.4608879492600426</v>
      </c>
      <c r="I15" s="1234">
        <v>100</v>
      </c>
      <c r="J15" s="1236" t="s">
        <v>19</v>
      </c>
    </row>
    <row r="16" spans="1:11">
      <c r="A16" s="1237" t="s">
        <v>75</v>
      </c>
      <c r="B16" s="1267">
        <v>10.348029703818375</v>
      </c>
      <c r="C16" s="1239">
        <v>19198.570879069339</v>
      </c>
      <c r="D16" s="1240">
        <v>19582.542296650725</v>
      </c>
      <c r="E16" s="1241">
        <v>4.3384532507716722</v>
      </c>
      <c r="F16" s="1242">
        <v>232.22222222222223</v>
      </c>
      <c r="G16" s="1243">
        <v>6.9444444444444491</v>
      </c>
      <c r="H16" s="1243">
        <v>-35.714285714285715</v>
      </c>
      <c r="I16" s="1244">
        <v>0.14485755673587639</v>
      </c>
      <c r="J16" s="1245">
        <v>-0.1017950154980912</v>
      </c>
    </row>
    <row r="17" spans="1:10">
      <c r="A17" s="1246" t="s">
        <v>76</v>
      </c>
      <c r="B17" s="1247">
        <v>10.760145191098738</v>
      </c>
      <c r="C17" s="1248">
        <v>20187.88966435035</v>
      </c>
      <c r="D17" s="1249">
        <v>20591.647457637358</v>
      </c>
      <c r="E17" s="1250">
        <v>1.842163979409974</v>
      </c>
      <c r="F17" s="1251">
        <v>341.81424788135598</v>
      </c>
      <c r="G17" s="1252">
        <v>-0.38512965535309335</v>
      </c>
      <c r="H17" s="1252">
        <v>22.996742671009773</v>
      </c>
      <c r="I17" s="1252">
        <v>30.387896346370514</v>
      </c>
      <c r="J17" s="1253">
        <v>3.3442036050033543</v>
      </c>
    </row>
    <row r="18" spans="1:10">
      <c r="A18" s="1246" t="s">
        <v>77</v>
      </c>
      <c r="B18" s="1247">
        <v>10.814451572979552</v>
      </c>
      <c r="C18" s="1248">
        <v>20289.7778104682</v>
      </c>
      <c r="D18" s="1249">
        <v>20695.573366677563</v>
      </c>
      <c r="E18" s="1250">
        <v>0.70570246679658999</v>
      </c>
      <c r="F18" s="1251">
        <v>404.27180616740094</v>
      </c>
      <c r="G18" s="1252">
        <v>5.776665936426463</v>
      </c>
      <c r="H18" s="1252">
        <v>-5.416666666666667</v>
      </c>
      <c r="I18" s="1252">
        <v>3.6536294865604377</v>
      </c>
      <c r="J18" s="1253">
        <v>-0.57470032316472075</v>
      </c>
    </row>
    <row r="19" spans="1:10">
      <c r="A19" s="1246" t="s">
        <v>78</v>
      </c>
      <c r="B19" s="1254" t="s">
        <v>73</v>
      </c>
      <c r="C19" s="1248" t="s">
        <v>200</v>
      </c>
      <c r="D19" s="1249" t="s">
        <v>200</v>
      </c>
      <c r="E19" s="1250" t="s">
        <v>73</v>
      </c>
      <c r="F19" s="1251" t="s">
        <v>200</v>
      </c>
      <c r="G19" s="1252" t="s">
        <v>73</v>
      </c>
      <c r="H19" s="1252" t="s">
        <v>73</v>
      </c>
      <c r="I19" s="1252" t="s">
        <v>73</v>
      </c>
      <c r="J19" s="1253" t="s">
        <v>73</v>
      </c>
    </row>
    <row r="20" spans="1:10">
      <c r="A20" s="1246" t="s">
        <v>71</v>
      </c>
      <c r="B20" s="1247">
        <v>8.0666966488079304</v>
      </c>
      <c r="C20" s="1248">
        <v>16564.058827121007</v>
      </c>
      <c r="D20" s="1249">
        <v>16895.340003663427</v>
      </c>
      <c r="E20" s="1250">
        <v>1.2712589764715712</v>
      </c>
      <c r="F20" s="1251">
        <v>277.74638314785369</v>
      </c>
      <c r="G20" s="1252">
        <v>-1.6992911232837273</v>
      </c>
      <c r="H20" s="1252">
        <v>8.5886922744928782</v>
      </c>
      <c r="I20" s="1252">
        <v>40.495734749718331</v>
      </c>
      <c r="J20" s="1253">
        <v>-0.32526595500330302</v>
      </c>
    </row>
    <row r="21" spans="1:10" ht="15.75" thickBot="1">
      <c r="A21" s="1255" t="s">
        <v>79</v>
      </c>
      <c r="B21" s="1256">
        <v>10.634952258324946</v>
      </c>
      <c r="C21" s="1257">
        <v>20530.795865492171</v>
      </c>
      <c r="D21" s="1258">
        <v>20941.411782802013</v>
      </c>
      <c r="E21" s="1259">
        <v>0.61903554006871364</v>
      </c>
      <c r="F21" s="1260">
        <v>293.03114006514659</v>
      </c>
      <c r="G21" s="1261">
        <v>2.9334109142439746</v>
      </c>
      <c r="H21" s="1261">
        <v>-0.83979328165374678</v>
      </c>
      <c r="I21" s="1261">
        <v>24.706261065507807</v>
      </c>
      <c r="J21" s="1262">
        <v>-2.5664662072194631</v>
      </c>
    </row>
    <row r="22" spans="1:10" ht="15.75" thickBot="1">
      <c r="A22" s="1226" t="s">
        <v>269</v>
      </c>
      <c r="B22" s="1227"/>
      <c r="C22" s="1227"/>
      <c r="D22" s="1263"/>
      <c r="E22" s="1227"/>
      <c r="F22" s="1227"/>
      <c r="G22" s="1227"/>
      <c r="H22" s="1227"/>
      <c r="I22" s="1228"/>
      <c r="J22" s="1229"/>
    </row>
    <row r="23" spans="1:10" ht="15.75" thickBot="1">
      <c r="A23" s="1230" t="s">
        <v>18</v>
      </c>
      <c r="B23" s="1264">
        <v>9.5374206886545512</v>
      </c>
      <c r="C23" s="1265">
        <v>18412.009051456662</v>
      </c>
      <c r="D23" s="1266">
        <v>18780.249232485796</v>
      </c>
      <c r="E23" s="1234">
        <v>-2.069006995170934</v>
      </c>
      <c r="F23" s="1234">
        <v>295.33319171534788</v>
      </c>
      <c r="G23" s="1234">
        <v>-3.0942151703820442</v>
      </c>
      <c r="H23" s="1234">
        <v>3.5184167124793846</v>
      </c>
      <c r="I23" s="1234">
        <v>100</v>
      </c>
      <c r="J23" s="1236" t="s">
        <v>19</v>
      </c>
    </row>
    <row r="24" spans="1:10">
      <c r="A24" s="1237" t="s">
        <v>75</v>
      </c>
      <c r="B24" s="1238" t="s">
        <v>73</v>
      </c>
      <c r="C24" s="1239" t="s">
        <v>200</v>
      </c>
      <c r="D24" s="1240" t="s">
        <v>200</v>
      </c>
      <c r="E24" s="1241" t="s">
        <v>73</v>
      </c>
      <c r="F24" s="1242" t="s">
        <v>200</v>
      </c>
      <c r="G24" s="1243" t="s">
        <v>73</v>
      </c>
      <c r="H24" s="1244" t="s">
        <v>73</v>
      </c>
      <c r="I24" s="1244" t="s">
        <v>73</v>
      </c>
      <c r="J24" s="1268" t="s">
        <v>73</v>
      </c>
    </row>
    <row r="25" spans="1:10">
      <c r="A25" s="1246" t="s">
        <v>76</v>
      </c>
      <c r="B25" s="1254">
        <v>10.996335533263812</v>
      </c>
      <c r="C25" s="1248">
        <v>20631.023514566248</v>
      </c>
      <c r="D25" s="1249">
        <v>21043.643984857572</v>
      </c>
      <c r="E25" s="1250">
        <v>-0.27018563672699403</v>
      </c>
      <c r="F25" s="1251">
        <v>351.97862796833772</v>
      </c>
      <c r="G25" s="1252">
        <v>-2.6399092948727958</v>
      </c>
      <c r="H25" s="1252">
        <v>-7.3349633251833746</v>
      </c>
      <c r="I25" s="1269">
        <v>20.127456186935742</v>
      </c>
      <c r="J25" s="1270">
        <v>-2.3574256162528222</v>
      </c>
    </row>
    <row r="26" spans="1:10">
      <c r="A26" s="1246" t="s">
        <v>77</v>
      </c>
      <c r="B26" s="1247">
        <v>10.551297889251327</v>
      </c>
      <c r="C26" s="1248">
        <v>19796.056077394609</v>
      </c>
      <c r="D26" s="1249">
        <v>20191.977198942503</v>
      </c>
      <c r="E26" s="1250">
        <v>0.780198276731356</v>
      </c>
      <c r="F26" s="1251">
        <v>392.98571428571432</v>
      </c>
      <c r="G26" s="1252">
        <v>-2.4950155809248078</v>
      </c>
      <c r="H26" s="1252">
        <v>6.9444444444444446</v>
      </c>
      <c r="I26" s="1252">
        <v>4.0892193308550189</v>
      </c>
      <c r="J26" s="1253">
        <v>0.13100052931571149</v>
      </c>
    </row>
    <row r="27" spans="1:10">
      <c r="A27" s="1246" t="s">
        <v>78</v>
      </c>
      <c r="B27" s="1254" t="s">
        <v>73</v>
      </c>
      <c r="C27" s="1248" t="s">
        <v>73</v>
      </c>
      <c r="D27" s="1249" t="s">
        <v>73</v>
      </c>
      <c r="E27" s="1250" t="s">
        <v>73</v>
      </c>
      <c r="F27" s="1251" t="s">
        <v>73</v>
      </c>
      <c r="G27" s="1252" t="s">
        <v>73</v>
      </c>
      <c r="H27" s="1252" t="s">
        <v>73</v>
      </c>
      <c r="I27" s="1252" t="s">
        <v>73</v>
      </c>
      <c r="J27" s="1253" t="s">
        <v>73</v>
      </c>
    </row>
    <row r="28" spans="1:10">
      <c r="A28" s="1246" t="s">
        <v>71</v>
      </c>
      <c r="B28" s="1254">
        <v>8.2170749606731892</v>
      </c>
      <c r="C28" s="1248">
        <v>16872.843861751931</v>
      </c>
      <c r="D28" s="1249">
        <v>17210.300738986971</v>
      </c>
      <c r="E28" s="1250">
        <v>-1.3797943488460382</v>
      </c>
      <c r="F28" s="1251">
        <v>271.18035055350555</v>
      </c>
      <c r="G28" s="1252">
        <v>-1.0889202325994236</v>
      </c>
      <c r="H28" s="1252">
        <v>8.7261785356068202</v>
      </c>
      <c r="I28" s="1252">
        <v>57.567711099309612</v>
      </c>
      <c r="J28" s="1253">
        <v>2.7573757502167027</v>
      </c>
    </row>
    <row r="29" spans="1:10" ht="15.75" thickBot="1">
      <c r="A29" s="1255" t="s">
        <v>79</v>
      </c>
      <c r="B29" s="1256">
        <v>10.143062191889237</v>
      </c>
      <c r="C29" s="1257">
        <v>19581.201142643316</v>
      </c>
      <c r="D29" s="1258">
        <v>19972.825165496182</v>
      </c>
      <c r="E29" s="1259">
        <v>-3.6811119652632507</v>
      </c>
      <c r="F29" s="1260">
        <v>287.28976608187133</v>
      </c>
      <c r="G29" s="1261">
        <v>-5.9281076078693511</v>
      </c>
      <c r="H29" s="1261">
        <v>0.2932551319648094</v>
      </c>
      <c r="I29" s="1261">
        <v>18.162506638343071</v>
      </c>
      <c r="J29" s="1262">
        <v>-0.58405740783614846</v>
      </c>
    </row>
    <row r="30" spans="1:10">
      <c r="A30" s="1271" t="s">
        <v>353</v>
      </c>
    </row>
    <row r="31" spans="1:10">
      <c r="A31" s="1018" t="s">
        <v>253</v>
      </c>
    </row>
    <row r="32" spans="1:10" ht="15.75" thickBot="1">
      <c r="A32" s="1272" t="s">
        <v>41</v>
      </c>
      <c r="B32" s="1273"/>
    </row>
    <row r="33" spans="1:8" ht="15.75" thickBot="1">
      <c r="A33" s="1274" t="s">
        <v>39</v>
      </c>
      <c r="B33" s="1452" t="s">
        <v>40</v>
      </c>
      <c r="C33" s="1453"/>
      <c r="D33" s="1453"/>
      <c r="E33" s="1453"/>
      <c r="F33" s="1453"/>
      <c r="G33" s="1453"/>
      <c r="H33" s="1454"/>
    </row>
    <row r="34" spans="1:8">
      <c r="A34" s="1275" t="s">
        <v>43</v>
      </c>
      <c r="B34" s="1458" t="s">
        <v>44</v>
      </c>
      <c r="C34" s="1459"/>
      <c r="D34" s="1459"/>
      <c r="E34" s="1459"/>
      <c r="F34" s="1459"/>
      <c r="G34" s="1459"/>
      <c r="H34" s="1460"/>
    </row>
    <row r="35" spans="1:8">
      <c r="A35" s="1276" t="s">
        <v>45</v>
      </c>
      <c r="B35" s="1455" t="s">
        <v>46</v>
      </c>
      <c r="C35" s="1456"/>
      <c r="D35" s="1456"/>
      <c r="E35" s="1456"/>
      <c r="F35" s="1456"/>
      <c r="G35" s="1456"/>
      <c r="H35" s="1457"/>
    </row>
    <row r="36" spans="1:8" ht="15.75" thickBot="1">
      <c r="A36" s="1277" t="s">
        <v>47</v>
      </c>
      <c r="B36" s="1461" t="s">
        <v>42</v>
      </c>
      <c r="C36" s="1462"/>
      <c r="D36" s="1462"/>
      <c r="E36" s="1462"/>
      <c r="F36" s="1462"/>
      <c r="G36" s="1462"/>
      <c r="H36" s="1463"/>
    </row>
    <row r="37" spans="1:8">
      <c r="A37" s="1451"/>
      <c r="B37" s="145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17" sqref="P17"/>
    </sheetView>
  </sheetViews>
  <sheetFormatPr defaultRowHeight="15.75"/>
  <cols>
    <col min="1" max="1" width="20.140625" style="855" customWidth="1"/>
    <col min="2" max="2" width="10" style="855" customWidth="1"/>
    <col min="3" max="3" width="12.28515625" style="855" customWidth="1"/>
    <col min="4" max="4" width="11.85546875" style="855" customWidth="1"/>
    <col min="5" max="5" width="12.140625" style="855" customWidth="1"/>
    <col min="6" max="6" width="12.5703125" style="855" customWidth="1"/>
    <col min="7" max="7" width="10" style="855" customWidth="1"/>
    <col min="8" max="8" width="11.5703125" style="855" customWidth="1"/>
    <col min="9" max="9" width="10.42578125" style="855" customWidth="1"/>
    <col min="10" max="10" width="9.140625" style="855"/>
    <col min="11" max="11" width="11.5703125" style="855" customWidth="1"/>
    <col min="12" max="12" width="10.42578125" style="855" customWidth="1"/>
    <col min="13" max="256" width="9.140625" style="855"/>
    <col min="257" max="257" width="20.140625" style="855" customWidth="1"/>
    <col min="258" max="258" width="10" style="855" customWidth="1"/>
    <col min="259" max="259" width="9.7109375" style="855" customWidth="1"/>
    <col min="260" max="260" width="10.42578125" style="855" customWidth="1"/>
    <col min="261" max="261" width="10.7109375" style="855" customWidth="1"/>
    <col min="262" max="262" width="10.5703125" style="855" customWidth="1"/>
    <col min="263" max="263" width="10" style="855" customWidth="1"/>
    <col min="264" max="264" width="11.5703125" style="855" customWidth="1"/>
    <col min="265" max="265" width="10.42578125" style="855" customWidth="1"/>
    <col min="266" max="267" width="9.140625" style="855"/>
    <col min="268" max="268" width="10.42578125" style="855" customWidth="1"/>
    <col min="269" max="512" width="9.140625" style="855"/>
    <col min="513" max="513" width="20.140625" style="855" customWidth="1"/>
    <col min="514" max="514" width="10" style="855" customWidth="1"/>
    <col min="515" max="515" width="9.7109375" style="855" customWidth="1"/>
    <col min="516" max="516" width="10.42578125" style="855" customWidth="1"/>
    <col min="517" max="517" width="10.7109375" style="855" customWidth="1"/>
    <col min="518" max="518" width="10.5703125" style="855" customWidth="1"/>
    <col min="519" max="519" width="10" style="855" customWidth="1"/>
    <col min="520" max="520" width="11.5703125" style="855" customWidth="1"/>
    <col min="521" max="521" width="10.42578125" style="855" customWidth="1"/>
    <col min="522" max="523" width="9.140625" style="855"/>
    <col min="524" max="524" width="10.42578125" style="855" customWidth="1"/>
    <col min="525" max="768" width="9.140625" style="855"/>
    <col min="769" max="769" width="20.140625" style="855" customWidth="1"/>
    <col min="770" max="770" width="10" style="855" customWidth="1"/>
    <col min="771" max="771" width="9.7109375" style="855" customWidth="1"/>
    <col min="772" max="772" width="10.42578125" style="855" customWidth="1"/>
    <col min="773" max="773" width="10.7109375" style="855" customWidth="1"/>
    <col min="774" max="774" width="10.5703125" style="855" customWidth="1"/>
    <col min="775" max="775" width="10" style="855" customWidth="1"/>
    <col min="776" max="776" width="11.5703125" style="855" customWidth="1"/>
    <col min="777" max="777" width="10.42578125" style="855" customWidth="1"/>
    <col min="778" max="779" width="9.140625" style="855"/>
    <col min="780" max="780" width="10.42578125" style="855" customWidth="1"/>
    <col min="781" max="1024" width="9.140625" style="855"/>
    <col min="1025" max="1025" width="20.140625" style="855" customWidth="1"/>
    <col min="1026" max="1026" width="10" style="855" customWidth="1"/>
    <col min="1027" max="1027" width="9.7109375" style="855" customWidth="1"/>
    <col min="1028" max="1028" width="10.42578125" style="855" customWidth="1"/>
    <col min="1029" max="1029" width="10.7109375" style="855" customWidth="1"/>
    <col min="1030" max="1030" width="10.5703125" style="855" customWidth="1"/>
    <col min="1031" max="1031" width="10" style="855" customWidth="1"/>
    <col min="1032" max="1032" width="11.5703125" style="855" customWidth="1"/>
    <col min="1033" max="1033" width="10.42578125" style="855" customWidth="1"/>
    <col min="1034" max="1035" width="9.140625" style="855"/>
    <col min="1036" max="1036" width="10.42578125" style="855" customWidth="1"/>
    <col min="1037" max="1280" width="9.140625" style="855"/>
    <col min="1281" max="1281" width="20.140625" style="855" customWidth="1"/>
    <col min="1282" max="1282" width="10" style="855" customWidth="1"/>
    <col min="1283" max="1283" width="9.7109375" style="855" customWidth="1"/>
    <col min="1284" max="1284" width="10.42578125" style="855" customWidth="1"/>
    <col min="1285" max="1285" width="10.7109375" style="855" customWidth="1"/>
    <col min="1286" max="1286" width="10.5703125" style="855" customWidth="1"/>
    <col min="1287" max="1287" width="10" style="855" customWidth="1"/>
    <col min="1288" max="1288" width="11.5703125" style="855" customWidth="1"/>
    <col min="1289" max="1289" width="10.42578125" style="855" customWidth="1"/>
    <col min="1290" max="1291" width="9.140625" style="855"/>
    <col min="1292" max="1292" width="10.42578125" style="855" customWidth="1"/>
    <col min="1293" max="1536" width="9.140625" style="855"/>
    <col min="1537" max="1537" width="20.140625" style="855" customWidth="1"/>
    <col min="1538" max="1538" width="10" style="855" customWidth="1"/>
    <col min="1539" max="1539" width="9.7109375" style="855" customWidth="1"/>
    <col min="1540" max="1540" width="10.42578125" style="855" customWidth="1"/>
    <col min="1541" max="1541" width="10.7109375" style="855" customWidth="1"/>
    <col min="1542" max="1542" width="10.5703125" style="855" customWidth="1"/>
    <col min="1543" max="1543" width="10" style="855" customWidth="1"/>
    <col min="1544" max="1544" width="11.5703125" style="855" customWidth="1"/>
    <col min="1545" max="1545" width="10.42578125" style="855" customWidth="1"/>
    <col min="1546" max="1547" width="9.140625" style="855"/>
    <col min="1548" max="1548" width="10.42578125" style="855" customWidth="1"/>
    <col min="1549" max="1792" width="9.140625" style="855"/>
    <col min="1793" max="1793" width="20.140625" style="855" customWidth="1"/>
    <col min="1794" max="1794" width="10" style="855" customWidth="1"/>
    <col min="1795" max="1795" width="9.7109375" style="855" customWidth="1"/>
    <col min="1796" max="1796" width="10.42578125" style="855" customWidth="1"/>
    <col min="1797" max="1797" width="10.7109375" style="855" customWidth="1"/>
    <col min="1798" max="1798" width="10.5703125" style="855" customWidth="1"/>
    <col min="1799" max="1799" width="10" style="855" customWidth="1"/>
    <col min="1800" max="1800" width="11.5703125" style="855" customWidth="1"/>
    <col min="1801" max="1801" width="10.42578125" style="855" customWidth="1"/>
    <col min="1802" max="1803" width="9.140625" style="855"/>
    <col min="1804" max="1804" width="10.42578125" style="855" customWidth="1"/>
    <col min="1805" max="2048" width="9.140625" style="855"/>
    <col min="2049" max="2049" width="20.140625" style="855" customWidth="1"/>
    <col min="2050" max="2050" width="10" style="855" customWidth="1"/>
    <col min="2051" max="2051" width="9.7109375" style="855" customWidth="1"/>
    <col min="2052" max="2052" width="10.42578125" style="855" customWidth="1"/>
    <col min="2053" max="2053" width="10.7109375" style="855" customWidth="1"/>
    <col min="2054" max="2054" width="10.5703125" style="855" customWidth="1"/>
    <col min="2055" max="2055" width="10" style="855" customWidth="1"/>
    <col min="2056" max="2056" width="11.5703125" style="855" customWidth="1"/>
    <col min="2057" max="2057" width="10.42578125" style="855" customWidth="1"/>
    <col min="2058" max="2059" width="9.140625" style="855"/>
    <col min="2060" max="2060" width="10.42578125" style="855" customWidth="1"/>
    <col min="2061" max="2304" width="9.140625" style="855"/>
    <col min="2305" max="2305" width="20.140625" style="855" customWidth="1"/>
    <col min="2306" max="2306" width="10" style="855" customWidth="1"/>
    <col min="2307" max="2307" width="9.7109375" style="855" customWidth="1"/>
    <col min="2308" max="2308" width="10.42578125" style="855" customWidth="1"/>
    <col min="2309" max="2309" width="10.7109375" style="855" customWidth="1"/>
    <col min="2310" max="2310" width="10.5703125" style="855" customWidth="1"/>
    <col min="2311" max="2311" width="10" style="855" customWidth="1"/>
    <col min="2312" max="2312" width="11.5703125" style="855" customWidth="1"/>
    <col min="2313" max="2313" width="10.42578125" style="855" customWidth="1"/>
    <col min="2314" max="2315" width="9.140625" style="855"/>
    <col min="2316" max="2316" width="10.42578125" style="855" customWidth="1"/>
    <col min="2317" max="2560" width="9.140625" style="855"/>
    <col min="2561" max="2561" width="20.140625" style="855" customWidth="1"/>
    <col min="2562" max="2562" width="10" style="855" customWidth="1"/>
    <col min="2563" max="2563" width="9.7109375" style="855" customWidth="1"/>
    <col min="2564" max="2564" width="10.42578125" style="855" customWidth="1"/>
    <col min="2565" max="2565" width="10.7109375" style="855" customWidth="1"/>
    <col min="2566" max="2566" width="10.5703125" style="855" customWidth="1"/>
    <col min="2567" max="2567" width="10" style="855" customWidth="1"/>
    <col min="2568" max="2568" width="11.5703125" style="855" customWidth="1"/>
    <col min="2569" max="2569" width="10.42578125" style="855" customWidth="1"/>
    <col min="2570" max="2571" width="9.140625" style="855"/>
    <col min="2572" max="2572" width="10.42578125" style="855" customWidth="1"/>
    <col min="2573" max="2816" width="9.140625" style="855"/>
    <col min="2817" max="2817" width="20.140625" style="855" customWidth="1"/>
    <col min="2818" max="2818" width="10" style="855" customWidth="1"/>
    <col min="2819" max="2819" width="9.7109375" style="855" customWidth="1"/>
    <col min="2820" max="2820" width="10.42578125" style="855" customWidth="1"/>
    <col min="2821" max="2821" width="10.7109375" style="855" customWidth="1"/>
    <col min="2822" max="2822" width="10.5703125" style="855" customWidth="1"/>
    <col min="2823" max="2823" width="10" style="855" customWidth="1"/>
    <col min="2824" max="2824" width="11.5703125" style="855" customWidth="1"/>
    <col min="2825" max="2825" width="10.42578125" style="855" customWidth="1"/>
    <col min="2826" max="2827" width="9.140625" style="855"/>
    <col min="2828" max="2828" width="10.42578125" style="855" customWidth="1"/>
    <col min="2829" max="3072" width="9.140625" style="855"/>
    <col min="3073" max="3073" width="20.140625" style="855" customWidth="1"/>
    <col min="3074" max="3074" width="10" style="855" customWidth="1"/>
    <col min="3075" max="3075" width="9.7109375" style="855" customWidth="1"/>
    <col min="3076" max="3076" width="10.42578125" style="855" customWidth="1"/>
    <col min="3077" max="3077" width="10.7109375" style="855" customWidth="1"/>
    <col min="3078" max="3078" width="10.5703125" style="855" customWidth="1"/>
    <col min="3079" max="3079" width="10" style="855" customWidth="1"/>
    <col min="3080" max="3080" width="11.5703125" style="855" customWidth="1"/>
    <col min="3081" max="3081" width="10.42578125" style="855" customWidth="1"/>
    <col min="3082" max="3083" width="9.140625" style="855"/>
    <col min="3084" max="3084" width="10.42578125" style="855" customWidth="1"/>
    <col min="3085" max="3328" width="9.140625" style="855"/>
    <col min="3329" max="3329" width="20.140625" style="855" customWidth="1"/>
    <col min="3330" max="3330" width="10" style="855" customWidth="1"/>
    <col min="3331" max="3331" width="9.7109375" style="855" customWidth="1"/>
    <col min="3332" max="3332" width="10.42578125" style="855" customWidth="1"/>
    <col min="3333" max="3333" width="10.7109375" style="855" customWidth="1"/>
    <col min="3334" max="3334" width="10.5703125" style="855" customWidth="1"/>
    <col min="3335" max="3335" width="10" style="855" customWidth="1"/>
    <col min="3336" max="3336" width="11.5703125" style="855" customWidth="1"/>
    <col min="3337" max="3337" width="10.42578125" style="855" customWidth="1"/>
    <col min="3338" max="3339" width="9.140625" style="855"/>
    <col min="3340" max="3340" width="10.42578125" style="855" customWidth="1"/>
    <col min="3341" max="3584" width="9.140625" style="855"/>
    <col min="3585" max="3585" width="20.140625" style="855" customWidth="1"/>
    <col min="3586" max="3586" width="10" style="855" customWidth="1"/>
    <col min="3587" max="3587" width="9.7109375" style="855" customWidth="1"/>
    <col min="3588" max="3588" width="10.42578125" style="855" customWidth="1"/>
    <col min="3589" max="3589" width="10.7109375" style="855" customWidth="1"/>
    <col min="3590" max="3590" width="10.5703125" style="855" customWidth="1"/>
    <col min="3591" max="3591" width="10" style="855" customWidth="1"/>
    <col min="3592" max="3592" width="11.5703125" style="855" customWidth="1"/>
    <col min="3593" max="3593" width="10.42578125" style="855" customWidth="1"/>
    <col min="3594" max="3595" width="9.140625" style="855"/>
    <col min="3596" max="3596" width="10.42578125" style="855" customWidth="1"/>
    <col min="3597" max="3840" width="9.140625" style="855"/>
    <col min="3841" max="3841" width="20.140625" style="855" customWidth="1"/>
    <col min="3842" max="3842" width="10" style="855" customWidth="1"/>
    <col min="3843" max="3843" width="9.7109375" style="855" customWidth="1"/>
    <col min="3844" max="3844" width="10.42578125" style="855" customWidth="1"/>
    <col min="3845" max="3845" width="10.7109375" style="855" customWidth="1"/>
    <col min="3846" max="3846" width="10.5703125" style="855" customWidth="1"/>
    <col min="3847" max="3847" width="10" style="855" customWidth="1"/>
    <col min="3848" max="3848" width="11.5703125" style="855" customWidth="1"/>
    <col min="3849" max="3849" width="10.42578125" style="855" customWidth="1"/>
    <col min="3850" max="3851" width="9.140625" style="855"/>
    <col min="3852" max="3852" width="10.42578125" style="855" customWidth="1"/>
    <col min="3853" max="4096" width="9.140625" style="855"/>
    <col min="4097" max="4097" width="20.140625" style="855" customWidth="1"/>
    <col min="4098" max="4098" width="10" style="855" customWidth="1"/>
    <col min="4099" max="4099" width="9.7109375" style="855" customWidth="1"/>
    <col min="4100" max="4100" width="10.42578125" style="855" customWidth="1"/>
    <col min="4101" max="4101" width="10.7109375" style="855" customWidth="1"/>
    <col min="4102" max="4102" width="10.5703125" style="855" customWidth="1"/>
    <col min="4103" max="4103" width="10" style="855" customWidth="1"/>
    <col min="4104" max="4104" width="11.5703125" style="855" customWidth="1"/>
    <col min="4105" max="4105" width="10.42578125" style="855" customWidth="1"/>
    <col min="4106" max="4107" width="9.140625" style="855"/>
    <col min="4108" max="4108" width="10.42578125" style="855" customWidth="1"/>
    <col min="4109" max="4352" width="9.140625" style="855"/>
    <col min="4353" max="4353" width="20.140625" style="855" customWidth="1"/>
    <col min="4354" max="4354" width="10" style="855" customWidth="1"/>
    <col min="4355" max="4355" width="9.7109375" style="855" customWidth="1"/>
    <col min="4356" max="4356" width="10.42578125" style="855" customWidth="1"/>
    <col min="4357" max="4357" width="10.7109375" style="855" customWidth="1"/>
    <col min="4358" max="4358" width="10.5703125" style="855" customWidth="1"/>
    <col min="4359" max="4359" width="10" style="855" customWidth="1"/>
    <col min="4360" max="4360" width="11.5703125" style="855" customWidth="1"/>
    <col min="4361" max="4361" width="10.42578125" style="855" customWidth="1"/>
    <col min="4362" max="4363" width="9.140625" style="855"/>
    <col min="4364" max="4364" width="10.42578125" style="855" customWidth="1"/>
    <col min="4365" max="4608" width="9.140625" style="855"/>
    <col min="4609" max="4609" width="20.140625" style="855" customWidth="1"/>
    <col min="4610" max="4610" width="10" style="855" customWidth="1"/>
    <col min="4611" max="4611" width="9.7109375" style="855" customWidth="1"/>
    <col min="4612" max="4612" width="10.42578125" style="855" customWidth="1"/>
    <col min="4613" max="4613" width="10.7109375" style="855" customWidth="1"/>
    <col min="4614" max="4614" width="10.5703125" style="855" customWidth="1"/>
    <col min="4615" max="4615" width="10" style="855" customWidth="1"/>
    <col min="4616" max="4616" width="11.5703125" style="855" customWidth="1"/>
    <col min="4617" max="4617" width="10.42578125" style="855" customWidth="1"/>
    <col min="4618" max="4619" width="9.140625" style="855"/>
    <col min="4620" max="4620" width="10.42578125" style="855" customWidth="1"/>
    <col min="4621" max="4864" width="9.140625" style="855"/>
    <col min="4865" max="4865" width="20.140625" style="855" customWidth="1"/>
    <col min="4866" max="4866" width="10" style="855" customWidth="1"/>
    <col min="4867" max="4867" width="9.7109375" style="855" customWidth="1"/>
    <col min="4868" max="4868" width="10.42578125" style="855" customWidth="1"/>
    <col min="4869" max="4869" width="10.7109375" style="855" customWidth="1"/>
    <col min="4870" max="4870" width="10.5703125" style="855" customWidth="1"/>
    <col min="4871" max="4871" width="10" style="855" customWidth="1"/>
    <col min="4872" max="4872" width="11.5703125" style="855" customWidth="1"/>
    <col min="4873" max="4873" width="10.42578125" style="855" customWidth="1"/>
    <col min="4874" max="4875" width="9.140625" style="855"/>
    <col min="4876" max="4876" width="10.42578125" style="855" customWidth="1"/>
    <col min="4877" max="5120" width="9.140625" style="855"/>
    <col min="5121" max="5121" width="20.140625" style="855" customWidth="1"/>
    <col min="5122" max="5122" width="10" style="855" customWidth="1"/>
    <col min="5123" max="5123" width="9.7109375" style="855" customWidth="1"/>
    <col min="5124" max="5124" width="10.42578125" style="855" customWidth="1"/>
    <col min="5125" max="5125" width="10.7109375" style="855" customWidth="1"/>
    <col min="5126" max="5126" width="10.5703125" style="855" customWidth="1"/>
    <col min="5127" max="5127" width="10" style="855" customWidth="1"/>
    <col min="5128" max="5128" width="11.5703125" style="855" customWidth="1"/>
    <col min="5129" max="5129" width="10.42578125" style="855" customWidth="1"/>
    <col min="5130" max="5131" width="9.140625" style="855"/>
    <col min="5132" max="5132" width="10.42578125" style="855" customWidth="1"/>
    <col min="5133" max="5376" width="9.140625" style="855"/>
    <col min="5377" max="5377" width="20.140625" style="855" customWidth="1"/>
    <col min="5378" max="5378" width="10" style="855" customWidth="1"/>
    <col min="5379" max="5379" width="9.7109375" style="855" customWidth="1"/>
    <col min="5380" max="5380" width="10.42578125" style="855" customWidth="1"/>
    <col min="5381" max="5381" width="10.7109375" style="855" customWidth="1"/>
    <col min="5382" max="5382" width="10.5703125" style="855" customWidth="1"/>
    <col min="5383" max="5383" width="10" style="855" customWidth="1"/>
    <col min="5384" max="5384" width="11.5703125" style="855" customWidth="1"/>
    <col min="5385" max="5385" width="10.42578125" style="855" customWidth="1"/>
    <col min="5386" max="5387" width="9.140625" style="855"/>
    <col min="5388" max="5388" width="10.42578125" style="855" customWidth="1"/>
    <col min="5389" max="5632" width="9.140625" style="855"/>
    <col min="5633" max="5633" width="20.140625" style="855" customWidth="1"/>
    <col min="5634" max="5634" width="10" style="855" customWidth="1"/>
    <col min="5635" max="5635" width="9.7109375" style="855" customWidth="1"/>
    <col min="5636" max="5636" width="10.42578125" style="855" customWidth="1"/>
    <col min="5637" max="5637" width="10.7109375" style="855" customWidth="1"/>
    <col min="5638" max="5638" width="10.5703125" style="855" customWidth="1"/>
    <col min="5639" max="5639" width="10" style="855" customWidth="1"/>
    <col min="5640" max="5640" width="11.5703125" style="855" customWidth="1"/>
    <col min="5641" max="5641" width="10.42578125" style="855" customWidth="1"/>
    <col min="5642" max="5643" width="9.140625" style="855"/>
    <col min="5644" max="5644" width="10.42578125" style="855" customWidth="1"/>
    <col min="5645" max="5888" width="9.140625" style="855"/>
    <col min="5889" max="5889" width="20.140625" style="855" customWidth="1"/>
    <col min="5890" max="5890" width="10" style="855" customWidth="1"/>
    <col min="5891" max="5891" width="9.7109375" style="855" customWidth="1"/>
    <col min="5892" max="5892" width="10.42578125" style="855" customWidth="1"/>
    <col min="5893" max="5893" width="10.7109375" style="855" customWidth="1"/>
    <col min="5894" max="5894" width="10.5703125" style="855" customWidth="1"/>
    <col min="5895" max="5895" width="10" style="855" customWidth="1"/>
    <col min="5896" max="5896" width="11.5703125" style="855" customWidth="1"/>
    <col min="5897" max="5897" width="10.42578125" style="855" customWidth="1"/>
    <col min="5898" max="5899" width="9.140625" style="855"/>
    <col min="5900" max="5900" width="10.42578125" style="855" customWidth="1"/>
    <col min="5901" max="6144" width="9.140625" style="855"/>
    <col min="6145" max="6145" width="20.140625" style="855" customWidth="1"/>
    <col min="6146" max="6146" width="10" style="855" customWidth="1"/>
    <col min="6147" max="6147" width="9.7109375" style="855" customWidth="1"/>
    <col min="6148" max="6148" width="10.42578125" style="855" customWidth="1"/>
    <col min="6149" max="6149" width="10.7109375" style="855" customWidth="1"/>
    <col min="6150" max="6150" width="10.5703125" style="855" customWidth="1"/>
    <col min="6151" max="6151" width="10" style="855" customWidth="1"/>
    <col min="6152" max="6152" width="11.5703125" style="855" customWidth="1"/>
    <col min="6153" max="6153" width="10.42578125" style="855" customWidth="1"/>
    <col min="6154" max="6155" width="9.140625" style="855"/>
    <col min="6156" max="6156" width="10.42578125" style="855" customWidth="1"/>
    <col min="6157" max="6400" width="9.140625" style="855"/>
    <col min="6401" max="6401" width="20.140625" style="855" customWidth="1"/>
    <col min="6402" max="6402" width="10" style="855" customWidth="1"/>
    <col min="6403" max="6403" width="9.7109375" style="855" customWidth="1"/>
    <col min="6404" max="6404" width="10.42578125" style="855" customWidth="1"/>
    <col min="6405" max="6405" width="10.7109375" style="855" customWidth="1"/>
    <col min="6406" max="6406" width="10.5703125" style="855" customWidth="1"/>
    <col min="6407" max="6407" width="10" style="855" customWidth="1"/>
    <col min="6408" max="6408" width="11.5703125" style="855" customWidth="1"/>
    <col min="6409" max="6409" width="10.42578125" style="855" customWidth="1"/>
    <col min="6410" max="6411" width="9.140625" style="855"/>
    <col min="6412" max="6412" width="10.42578125" style="855" customWidth="1"/>
    <col min="6413" max="6656" width="9.140625" style="855"/>
    <col min="6657" max="6657" width="20.140625" style="855" customWidth="1"/>
    <col min="6658" max="6658" width="10" style="855" customWidth="1"/>
    <col min="6659" max="6659" width="9.7109375" style="855" customWidth="1"/>
    <col min="6660" max="6660" width="10.42578125" style="855" customWidth="1"/>
    <col min="6661" max="6661" width="10.7109375" style="855" customWidth="1"/>
    <col min="6662" max="6662" width="10.5703125" style="855" customWidth="1"/>
    <col min="6663" max="6663" width="10" style="855" customWidth="1"/>
    <col min="6664" max="6664" width="11.5703125" style="855" customWidth="1"/>
    <col min="6665" max="6665" width="10.42578125" style="855" customWidth="1"/>
    <col min="6666" max="6667" width="9.140625" style="855"/>
    <col min="6668" max="6668" width="10.42578125" style="855" customWidth="1"/>
    <col min="6669" max="6912" width="9.140625" style="855"/>
    <col min="6913" max="6913" width="20.140625" style="855" customWidth="1"/>
    <col min="6914" max="6914" width="10" style="855" customWidth="1"/>
    <col min="6915" max="6915" width="9.7109375" style="855" customWidth="1"/>
    <col min="6916" max="6916" width="10.42578125" style="855" customWidth="1"/>
    <col min="6917" max="6917" width="10.7109375" style="855" customWidth="1"/>
    <col min="6918" max="6918" width="10.5703125" style="855" customWidth="1"/>
    <col min="6919" max="6919" width="10" style="855" customWidth="1"/>
    <col min="6920" max="6920" width="11.5703125" style="855" customWidth="1"/>
    <col min="6921" max="6921" width="10.42578125" style="855" customWidth="1"/>
    <col min="6922" max="6923" width="9.140625" style="855"/>
    <col min="6924" max="6924" width="10.42578125" style="855" customWidth="1"/>
    <col min="6925" max="7168" width="9.140625" style="855"/>
    <col min="7169" max="7169" width="20.140625" style="855" customWidth="1"/>
    <col min="7170" max="7170" width="10" style="855" customWidth="1"/>
    <col min="7171" max="7171" width="9.7109375" style="855" customWidth="1"/>
    <col min="7172" max="7172" width="10.42578125" style="855" customWidth="1"/>
    <col min="7173" max="7173" width="10.7109375" style="855" customWidth="1"/>
    <col min="7174" max="7174" width="10.5703125" style="855" customWidth="1"/>
    <col min="7175" max="7175" width="10" style="855" customWidth="1"/>
    <col min="7176" max="7176" width="11.5703125" style="855" customWidth="1"/>
    <col min="7177" max="7177" width="10.42578125" style="855" customWidth="1"/>
    <col min="7178" max="7179" width="9.140625" style="855"/>
    <col min="7180" max="7180" width="10.42578125" style="855" customWidth="1"/>
    <col min="7181" max="7424" width="9.140625" style="855"/>
    <col min="7425" max="7425" width="20.140625" style="855" customWidth="1"/>
    <col min="7426" max="7426" width="10" style="855" customWidth="1"/>
    <col min="7427" max="7427" width="9.7109375" style="855" customWidth="1"/>
    <col min="7428" max="7428" width="10.42578125" style="855" customWidth="1"/>
    <col min="7429" max="7429" width="10.7109375" style="855" customWidth="1"/>
    <col min="7430" max="7430" width="10.5703125" style="855" customWidth="1"/>
    <col min="7431" max="7431" width="10" style="855" customWidth="1"/>
    <col min="7432" max="7432" width="11.5703125" style="855" customWidth="1"/>
    <col min="7433" max="7433" width="10.42578125" style="855" customWidth="1"/>
    <col min="7434" max="7435" width="9.140625" style="855"/>
    <col min="7436" max="7436" width="10.42578125" style="855" customWidth="1"/>
    <col min="7437" max="7680" width="9.140625" style="855"/>
    <col min="7681" max="7681" width="20.140625" style="855" customWidth="1"/>
    <col min="7682" max="7682" width="10" style="855" customWidth="1"/>
    <col min="7683" max="7683" width="9.7109375" style="855" customWidth="1"/>
    <col min="7684" max="7684" width="10.42578125" style="855" customWidth="1"/>
    <col min="7685" max="7685" width="10.7109375" style="855" customWidth="1"/>
    <col min="7686" max="7686" width="10.5703125" style="855" customWidth="1"/>
    <col min="7687" max="7687" width="10" style="855" customWidth="1"/>
    <col min="7688" max="7688" width="11.5703125" style="855" customWidth="1"/>
    <col min="7689" max="7689" width="10.42578125" style="855" customWidth="1"/>
    <col min="7690" max="7691" width="9.140625" style="855"/>
    <col min="7692" max="7692" width="10.42578125" style="855" customWidth="1"/>
    <col min="7693" max="7936" width="9.140625" style="855"/>
    <col min="7937" max="7937" width="20.140625" style="855" customWidth="1"/>
    <col min="7938" max="7938" width="10" style="855" customWidth="1"/>
    <col min="7939" max="7939" width="9.7109375" style="855" customWidth="1"/>
    <col min="7940" max="7940" width="10.42578125" style="855" customWidth="1"/>
    <col min="7941" max="7941" width="10.7109375" style="855" customWidth="1"/>
    <col min="7942" max="7942" width="10.5703125" style="855" customWidth="1"/>
    <col min="7943" max="7943" width="10" style="855" customWidth="1"/>
    <col min="7944" max="7944" width="11.5703125" style="855" customWidth="1"/>
    <col min="7945" max="7945" width="10.42578125" style="855" customWidth="1"/>
    <col min="7946" max="7947" width="9.140625" style="855"/>
    <col min="7948" max="7948" width="10.42578125" style="855" customWidth="1"/>
    <col min="7949" max="8192" width="9.140625" style="855"/>
    <col min="8193" max="8193" width="20.140625" style="855" customWidth="1"/>
    <col min="8194" max="8194" width="10" style="855" customWidth="1"/>
    <col min="8195" max="8195" width="9.7109375" style="855" customWidth="1"/>
    <col min="8196" max="8196" width="10.42578125" style="855" customWidth="1"/>
    <col min="8197" max="8197" width="10.7109375" style="855" customWidth="1"/>
    <col min="8198" max="8198" width="10.5703125" style="855" customWidth="1"/>
    <col min="8199" max="8199" width="10" style="855" customWidth="1"/>
    <col min="8200" max="8200" width="11.5703125" style="855" customWidth="1"/>
    <col min="8201" max="8201" width="10.42578125" style="855" customWidth="1"/>
    <col min="8202" max="8203" width="9.140625" style="855"/>
    <col min="8204" max="8204" width="10.42578125" style="855" customWidth="1"/>
    <col min="8205" max="8448" width="9.140625" style="855"/>
    <col min="8449" max="8449" width="20.140625" style="855" customWidth="1"/>
    <col min="8450" max="8450" width="10" style="855" customWidth="1"/>
    <col min="8451" max="8451" width="9.7109375" style="855" customWidth="1"/>
    <col min="8452" max="8452" width="10.42578125" style="855" customWidth="1"/>
    <col min="8453" max="8453" width="10.7109375" style="855" customWidth="1"/>
    <col min="8454" max="8454" width="10.5703125" style="855" customWidth="1"/>
    <col min="8455" max="8455" width="10" style="855" customWidth="1"/>
    <col min="8456" max="8456" width="11.5703125" style="855" customWidth="1"/>
    <col min="8457" max="8457" width="10.42578125" style="855" customWidth="1"/>
    <col min="8458" max="8459" width="9.140625" style="855"/>
    <col min="8460" max="8460" width="10.42578125" style="855" customWidth="1"/>
    <col min="8461" max="8704" width="9.140625" style="855"/>
    <col min="8705" max="8705" width="20.140625" style="855" customWidth="1"/>
    <col min="8706" max="8706" width="10" style="855" customWidth="1"/>
    <col min="8707" max="8707" width="9.7109375" style="855" customWidth="1"/>
    <col min="8708" max="8708" width="10.42578125" style="855" customWidth="1"/>
    <col min="8709" max="8709" width="10.7109375" style="855" customWidth="1"/>
    <col min="8710" max="8710" width="10.5703125" style="855" customWidth="1"/>
    <col min="8711" max="8711" width="10" style="855" customWidth="1"/>
    <col min="8712" max="8712" width="11.5703125" style="855" customWidth="1"/>
    <col min="8713" max="8713" width="10.42578125" style="855" customWidth="1"/>
    <col min="8714" max="8715" width="9.140625" style="855"/>
    <col min="8716" max="8716" width="10.42578125" style="855" customWidth="1"/>
    <col min="8717" max="8960" width="9.140625" style="855"/>
    <col min="8961" max="8961" width="20.140625" style="855" customWidth="1"/>
    <col min="8962" max="8962" width="10" style="855" customWidth="1"/>
    <col min="8963" max="8963" width="9.7109375" style="855" customWidth="1"/>
    <col min="8964" max="8964" width="10.42578125" style="855" customWidth="1"/>
    <col min="8965" max="8965" width="10.7109375" style="855" customWidth="1"/>
    <col min="8966" max="8966" width="10.5703125" style="855" customWidth="1"/>
    <col min="8967" max="8967" width="10" style="855" customWidth="1"/>
    <col min="8968" max="8968" width="11.5703125" style="855" customWidth="1"/>
    <col min="8969" max="8969" width="10.42578125" style="855" customWidth="1"/>
    <col min="8970" max="8971" width="9.140625" style="855"/>
    <col min="8972" max="8972" width="10.42578125" style="855" customWidth="1"/>
    <col min="8973" max="9216" width="9.140625" style="855"/>
    <col min="9217" max="9217" width="20.140625" style="855" customWidth="1"/>
    <col min="9218" max="9218" width="10" style="855" customWidth="1"/>
    <col min="9219" max="9219" width="9.7109375" style="855" customWidth="1"/>
    <col min="9220" max="9220" width="10.42578125" style="855" customWidth="1"/>
    <col min="9221" max="9221" width="10.7109375" style="855" customWidth="1"/>
    <col min="9222" max="9222" width="10.5703125" style="855" customWidth="1"/>
    <col min="9223" max="9223" width="10" style="855" customWidth="1"/>
    <col min="9224" max="9224" width="11.5703125" style="855" customWidth="1"/>
    <col min="9225" max="9225" width="10.42578125" style="855" customWidth="1"/>
    <col min="9226" max="9227" width="9.140625" style="855"/>
    <col min="9228" max="9228" width="10.42578125" style="855" customWidth="1"/>
    <col min="9229" max="9472" width="9.140625" style="855"/>
    <col min="9473" max="9473" width="20.140625" style="855" customWidth="1"/>
    <col min="9474" max="9474" width="10" style="855" customWidth="1"/>
    <col min="9475" max="9475" width="9.7109375" style="855" customWidth="1"/>
    <col min="9476" max="9476" width="10.42578125" style="855" customWidth="1"/>
    <col min="9477" max="9477" width="10.7109375" style="855" customWidth="1"/>
    <col min="9478" max="9478" width="10.5703125" style="855" customWidth="1"/>
    <col min="9479" max="9479" width="10" style="855" customWidth="1"/>
    <col min="9480" max="9480" width="11.5703125" style="855" customWidth="1"/>
    <col min="9481" max="9481" width="10.42578125" style="855" customWidth="1"/>
    <col min="9482" max="9483" width="9.140625" style="855"/>
    <col min="9484" max="9484" width="10.42578125" style="855" customWidth="1"/>
    <col min="9485" max="9728" width="9.140625" style="855"/>
    <col min="9729" max="9729" width="20.140625" style="855" customWidth="1"/>
    <col min="9730" max="9730" width="10" style="855" customWidth="1"/>
    <col min="9731" max="9731" width="9.7109375" style="855" customWidth="1"/>
    <col min="9732" max="9732" width="10.42578125" style="855" customWidth="1"/>
    <col min="9733" max="9733" width="10.7109375" style="855" customWidth="1"/>
    <col min="9734" max="9734" width="10.5703125" style="855" customWidth="1"/>
    <col min="9735" max="9735" width="10" style="855" customWidth="1"/>
    <col min="9736" max="9736" width="11.5703125" style="855" customWidth="1"/>
    <col min="9737" max="9737" width="10.42578125" style="855" customWidth="1"/>
    <col min="9738" max="9739" width="9.140625" style="855"/>
    <col min="9740" max="9740" width="10.42578125" style="855" customWidth="1"/>
    <col min="9741" max="9984" width="9.140625" style="855"/>
    <col min="9985" max="9985" width="20.140625" style="855" customWidth="1"/>
    <col min="9986" max="9986" width="10" style="855" customWidth="1"/>
    <col min="9987" max="9987" width="9.7109375" style="855" customWidth="1"/>
    <col min="9988" max="9988" width="10.42578125" style="855" customWidth="1"/>
    <col min="9989" max="9989" width="10.7109375" style="855" customWidth="1"/>
    <col min="9990" max="9990" width="10.5703125" style="855" customWidth="1"/>
    <col min="9991" max="9991" width="10" style="855" customWidth="1"/>
    <col min="9992" max="9992" width="11.5703125" style="855" customWidth="1"/>
    <col min="9993" max="9993" width="10.42578125" style="855" customWidth="1"/>
    <col min="9994" max="9995" width="9.140625" style="855"/>
    <col min="9996" max="9996" width="10.42578125" style="855" customWidth="1"/>
    <col min="9997" max="10240" width="9.140625" style="855"/>
    <col min="10241" max="10241" width="20.140625" style="855" customWidth="1"/>
    <col min="10242" max="10242" width="10" style="855" customWidth="1"/>
    <col min="10243" max="10243" width="9.7109375" style="855" customWidth="1"/>
    <col min="10244" max="10244" width="10.42578125" style="855" customWidth="1"/>
    <col min="10245" max="10245" width="10.7109375" style="855" customWidth="1"/>
    <col min="10246" max="10246" width="10.5703125" style="855" customWidth="1"/>
    <col min="10247" max="10247" width="10" style="855" customWidth="1"/>
    <col min="10248" max="10248" width="11.5703125" style="855" customWidth="1"/>
    <col min="10249" max="10249" width="10.42578125" style="855" customWidth="1"/>
    <col min="10250" max="10251" width="9.140625" style="855"/>
    <col min="10252" max="10252" width="10.42578125" style="855" customWidth="1"/>
    <col min="10253" max="10496" width="9.140625" style="855"/>
    <col min="10497" max="10497" width="20.140625" style="855" customWidth="1"/>
    <col min="10498" max="10498" width="10" style="855" customWidth="1"/>
    <col min="10499" max="10499" width="9.7109375" style="855" customWidth="1"/>
    <col min="10500" max="10500" width="10.42578125" style="855" customWidth="1"/>
    <col min="10501" max="10501" width="10.7109375" style="855" customWidth="1"/>
    <col min="10502" max="10502" width="10.5703125" style="855" customWidth="1"/>
    <col min="10503" max="10503" width="10" style="855" customWidth="1"/>
    <col min="10504" max="10504" width="11.5703125" style="855" customWidth="1"/>
    <col min="10505" max="10505" width="10.42578125" style="855" customWidth="1"/>
    <col min="10506" max="10507" width="9.140625" style="855"/>
    <col min="10508" max="10508" width="10.42578125" style="855" customWidth="1"/>
    <col min="10509" max="10752" width="9.140625" style="855"/>
    <col min="10753" max="10753" width="20.140625" style="855" customWidth="1"/>
    <col min="10754" max="10754" width="10" style="855" customWidth="1"/>
    <col min="10755" max="10755" width="9.7109375" style="855" customWidth="1"/>
    <col min="10756" max="10756" width="10.42578125" style="855" customWidth="1"/>
    <col min="10757" max="10757" width="10.7109375" style="855" customWidth="1"/>
    <col min="10758" max="10758" width="10.5703125" style="855" customWidth="1"/>
    <col min="10759" max="10759" width="10" style="855" customWidth="1"/>
    <col min="10760" max="10760" width="11.5703125" style="855" customWidth="1"/>
    <col min="10761" max="10761" width="10.42578125" style="855" customWidth="1"/>
    <col min="10762" max="10763" width="9.140625" style="855"/>
    <col min="10764" max="10764" width="10.42578125" style="855" customWidth="1"/>
    <col min="10765" max="11008" width="9.140625" style="855"/>
    <col min="11009" max="11009" width="20.140625" style="855" customWidth="1"/>
    <col min="11010" max="11010" width="10" style="855" customWidth="1"/>
    <col min="11011" max="11011" width="9.7109375" style="855" customWidth="1"/>
    <col min="11012" max="11012" width="10.42578125" style="855" customWidth="1"/>
    <col min="11013" max="11013" width="10.7109375" style="855" customWidth="1"/>
    <col min="11014" max="11014" width="10.5703125" style="855" customWidth="1"/>
    <col min="11015" max="11015" width="10" style="855" customWidth="1"/>
    <col min="11016" max="11016" width="11.5703125" style="855" customWidth="1"/>
    <col min="11017" max="11017" width="10.42578125" style="855" customWidth="1"/>
    <col min="11018" max="11019" width="9.140625" style="855"/>
    <col min="11020" max="11020" width="10.42578125" style="855" customWidth="1"/>
    <col min="11021" max="11264" width="9.140625" style="855"/>
    <col min="11265" max="11265" width="20.140625" style="855" customWidth="1"/>
    <col min="11266" max="11266" width="10" style="855" customWidth="1"/>
    <col min="11267" max="11267" width="9.7109375" style="855" customWidth="1"/>
    <col min="11268" max="11268" width="10.42578125" style="855" customWidth="1"/>
    <col min="11269" max="11269" width="10.7109375" style="855" customWidth="1"/>
    <col min="11270" max="11270" width="10.5703125" style="855" customWidth="1"/>
    <col min="11271" max="11271" width="10" style="855" customWidth="1"/>
    <col min="11272" max="11272" width="11.5703125" style="855" customWidth="1"/>
    <col min="11273" max="11273" width="10.42578125" style="855" customWidth="1"/>
    <col min="11274" max="11275" width="9.140625" style="855"/>
    <col min="11276" max="11276" width="10.42578125" style="855" customWidth="1"/>
    <col min="11277" max="11520" width="9.140625" style="855"/>
    <col min="11521" max="11521" width="20.140625" style="855" customWidth="1"/>
    <col min="11522" max="11522" width="10" style="855" customWidth="1"/>
    <col min="11523" max="11523" width="9.7109375" style="855" customWidth="1"/>
    <col min="11524" max="11524" width="10.42578125" style="855" customWidth="1"/>
    <col min="11525" max="11525" width="10.7109375" style="855" customWidth="1"/>
    <col min="11526" max="11526" width="10.5703125" style="855" customWidth="1"/>
    <col min="11527" max="11527" width="10" style="855" customWidth="1"/>
    <col min="11528" max="11528" width="11.5703125" style="855" customWidth="1"/>
    <col min="11529" max="11529" width="10.42578125" style="855" customWidth="1"/>
    <col min="11530" max="11531" width="9.140625" style="855"/>
    <col min="11532" max="11532" width="10.42578125" style="855" customWidth="1"/>
    <col min="11533" max="11776" width="9.140625" style="855"/>
    <col min="11777" max="11777" width="20.140625" style="855" customWidth="1"/>
    <col min="11778" max="11778" width="10" style="855" customWidth="1"/>
    <col min="11779" max="11779" width="9.7109375" style="855" customWidth="1"/>
    <col min="11780" max="11780" width="10.42578125" style="855" customWidth="1"/>
    <col min="11781" max="11781" width="10.7109375" style="855" customWidth="1"/>
    <col min="11782" max="11782" width="10.5703125" style="855" customWidth="1"/>
    <col min="11783" max="11783" width="10" style="855" customWidth="1"/>
    <col min="11784" max="11784" width="11.5703125" style="855" customWidth="1"/>
    <col min="11785" max="11785" width="10.42578125" style="855" customWidth="1"/>
    <col min="11786" max="11787" width="9.140625" style="855"/>
    <col min="11788" max="11788" width="10.42578125" style="855" customWidth="1"/>
    <col min="11789" max="12032" width="9.140625" style="855"/>
    <col min="12033" max="12033" width="20.140625" style="855" customWidth="1"/>
    <col min="12034" max="12034" width="10" style="855" customWidth="1"/>
    <col min="12035" max="12035" width="9.7109375" style="855" customWidth="1"/>
    <col min="12036" max="12036" width="10.42578125" style="855" customWidth="1"/>
    <col min="12037" max="12037" width="10.7109375" style="855" customWidth="1"/>
    <col min="12038" max="12038" width="10.5703125" style="855" customWidth="1"/>
    <col min="12039" max="12039" width="10" style="855" customWidth="1"/>
    <col min="12040" max="12040" width="11.5703125" style="855" customWidth="1"/>
    <col min="12041" max="12041" width="10.42578125" style="855" customWidth="1"/>
    <col min="12042" max="12043" width="9.140625" style="855"/>
    <col min="12044" max="12044" width="10.42578125" style="855" customWidth="1"/>
    <col min="12045" max="12288" width="9.140625" style="855"/>
    <col min="12289" max="12289" width="20.140625" style="855" customWidth="1"/>
    <col min="12290" max="12290" width="10" style="855" customWidth="1"/>
    <col min="12291" max="12291" width="9.7109375" style="855" customWidth="1"/>
    <col min="12292" max="12292" width="10.42578125" style="855" customWidth="1"/>
    <col min="12293" max="12293" width="10.7109375" style="855" customWidth="1"/>
    <col min="12294" max="12294" width="10.5703125" style="855" customWidth="1"/>
    <col min="12295" max="12295" width="10" style="855" customWidth="1"/>
    <col min="12296" max="12296" width="11.5703125" style="855" customWidth="1"/>
    <col min="12297" max="12297" width="10.42578125" style="855" customWidth="1"/>
    <col min="12298" max="12299" width="9.140625" style="855"/>
    <col min="12300" max="12300" width="10.42578125" style="855" customWidth="1"/>
    <col min="12301" max="12544" width="9.140625" style="855"/>
    <col min="12545" max="12545" width="20.140625" style="855" customWidth="1"/>
    <col min="12546" max="12546" width="10" style="855" customWidth="1"/>
    <col min="12547" max="12547" width="9.7109375" style="855" customWidth="1"/>
    <col min="12548" max="12548" width="10.42578125" style="855" customWidth="1"/>
    <col min="12549" max="12549" width="10.7109375" style="855" customWidth="1"/>
    <col min="12550" max="12550" width="10.5703125" style="855" customWidth="1"/>
    <col min="12551" max="12551" width="10" style="855" customWidth="1"/>
    <col min="12552" max="12552" width="11.5703125" style="855" customWidth="1"/>
    <col min="12553" max="12553" width="10.42578125" style="855" customWidth="1"/>
    <col min="12554" max="12555" width="9.140625" style="855"/>
    <col min="12556" max="12556" width="10.42578125" style="855" customWidth="1"/>
    <col min="12557" max="12800" width="9.140625" style="855"/>
    <col min="12801" max="12801" width="20.140625" style="855" customWidth="1"/>
    <col min="12802" max="12802" width="10" style="855" customWidth="1"/>
    <col min="12803" max="12803" width="9.7109375" style="855" customWidth="1"/>
    <col min="12804" max="12804" width="10.42578125" style="855" customWidth="1"/>
    <col min="12805" max="12805" width="10.7109375" style="855" customWidth="1"/>
    <col min="12806" max="12806" width="10.5703125" style="855" customWidth="1"/>
    <col min="12807" max="12807" width="10" style="855" customWidth="1"/>
    <col min="12808" max="12808" width="11.5703125" style="855" customWidth="1"/>
    <col min="12809" max="12809" width="10.42578125" style="855" customWidth="1"/>
    <col min="12810" max="12811" width="9.140625" style="855"/>
    <col min="12812" max="12812" width="10.42578125" style="855" customWidth="1"/>
    <col min="12813" max="13056" width="9.140625" style="855"/>
    <col min="13057" max="13057" width="20.140625" style="855" customWidth="1"/>
    <col min="13058" max="13058" width="10" style="855" customWidth="1"/>
    <col min="13059" max="13059" width="9.7109375" style="855" customWidth="1"/>
    <col min="13060" max="13060" width="10.42578125" style="855" customWidth="1"/>
    <col min="13061" max="13061" width="10.7109375" style="855" customWidth="1"/>
    <col min="13062" max="13062" width="10.5703125" style="855" customWidth="1"/>
    <col min="13063" max="13063" width="10" style="855" customWidth="1"/>
    <col min="13064" max="13064" width="11.5703125" style="855" customWidth="1"/>
    <col min="13065" max="13065" width="10.42578125" style="855" customWidth="1"/>
    <col min="13066" max="13067" width="9.140625" style="855"/>
    <col min="13068" max="13068" width="10.42578125" style="855" customWidth="1"/>
    <col min="13069" max="13312" width="9.140625" style="855"/>
    <col min="13313" max="13313" width="20.140625" style="855" customWidth="1"/>
    <col min="13314" max="13314" width="10" style="855" customWidth="1"/>
    <col min="13315" max="13315" width="9.7109375" style="855" customWidth="1"/>
    <col min="13316" max="13316" width="10.42578125" style="855" customWidth="1"/>
    <col min="13317" max="13317" width="10.7109375" style="855" customWidth="1"/>
    <col min="13318" max="13318" width="10.5703125" style="855" customWidth="1"/>
    <col min="13319" max="13319" width="10" style="855" customWidth="1"/>
    <col min="13320" max="13320" width="11.5703125" style="855" customWidth="1"/>
    <col min="13321" max="13321" width="10.42578125" style="855" customWidth="1"/>
    <col min="13322" max="13323" width="9.140625" style="855"/>
    <col min="13324" max="13324" width="10.42578125" style="855" customWidth="1"/>
    <col min="13325" max="13568" width="9.140625" style="855"/>
    <col min="13569" max="13569" width="20.140625" style="855" customWidth="1"/>
    <col min="13570" max="13570" width="10" style="855" customWidth="1"/>
    <col min="13571" max="13571" width="9.7109375" style="855" customWidth="1"/>
    <col min="13572" max="13572" width="10.42578125" style="855" customWidth="1"/>
    <col min="13573" max="13573" width="10.7109375" style="855" customWidth="1"/>
    <col min="13574" max="13574" width="10.5703125" style="855" customWidth="1"/>
    <col min="13575" max="13575" width="10" style="855" customWidth="1"/>
    <col min="13576" max="13576" width="11.5703125" style="855" customWidth="1"/>
    <col min="13577" max="13577" width="10.42578125" style="855" customWidth="1"/>
    <col min="13578" max="13579" width="9.140625" style="855"/>
    <col min="13580" max="13580" width="10.42578125" style="855" customWidth="1"/>
    <col min="13581" max="13824" width="9.140625" style="855"/>
    <col min="13825" max="13825" width="20.140625" style="855" customWidth="1"/>
    <col min="13826" max="13826" width="10" style="855" customWidth="1"/>
    <col min="13827" max="13827" width="9.7109375" style="855" customWidth="1"/>
    <col min="13828" max="13828" width="10.42578125" style="855" customWidth="1"/>
    <col min="13829" max="13829" width="10.7109375" style="855" customWidth="1"/>
    <col min="13830" max="13830" width="10.5703125" style="855" customWidth="1"/>
    <col min="13831" max="13831" width="10" style="855" customWidth="1"/>
    <col min="13832" max="13832" width="11.5703125" style="855" customWidth="1"/>
    <col min="13833" max="13833" width="10.42578125" style="855" customWidth="1"/>
    <col min="13834" max="13835" width="9.140625" style="855"/>
    <col min="13836" max="13836" width="10.42578125" style="855" customWidth="1"/>
    <col min="13837" max="14080" width="9.140625" style="855"/>
    <col min="14081" max="14081" width="20.140625" style="855" customWidth="1"/>
    <col min="14082" max="14082" width="10" style="855" customWidth="1"/>
    <col min="14083" max="14083" width="9.7109375" style="855" customWidth="1"/>
    <col min="14084" max="14084" width="10.42578125" style="855" customWidth="1"/>
    <col min="14085" max="14085" width="10.7109375" style="855" customWidth="1"/>
    <col min="14086" max="14086" width="10.5703125" style="855" customWidth="1"/>
    <col min="14087" max="14087" width="10" style="855" customWidth="1"/>
    <col min="14088" max="14088" width="11.5703125" style="855" customWidth="1"/>
    <col min="14089" max="14089" width="10.42578125" style="855" customWidth="1"/>
    <col min="14090" max="14091" width="9.140625" style="855"/>
    <col min="14092" max="14092" width="10.42578125" style="855" customWidth="1"/>
    <col min="14093" max="14336" width="9.140625" style="855"/>
    <col min="14337" max="14337" width="20.140625" style="855" customWidth="1"/>
    <col min="14338" max="14338" width="10" style="855" customWidth="1"/>
    <col min="14339" max="14339" width="9.7109375" style="855" customWidth="1"/>
    <col min="14340" max="14340" width="10.42578125" style="855" customWidth="1"/>
    <col min="14341" max="14341" width="10.7109375" style="855" customWidth="1"/>
    <col min="14342" max="14342" width="10.5703125" style="855" customWidth="1"/>
    <col min="14343" max="14343" width="10" style="855" customWidth="1"/>
    <col min="14344" max="14344" width="11.5703125" style="855" customWidth="1"/>
    <col min="14345" max="14345" width="10.42578125" style="855" customWidth="1"/>
    <col min="14346" max="14347" width="9.140625" style="855"/>
    <col min="14348" max="14348" width="10.42578125" style="855" customWidth="1"/>
    <col min="14349" max="14592" width="9.140625" style="855"/>
    <col min="14593" max="14593" width="20.140625" style="855" customWidth="1"/>
    <col min="14594" max="14594" width="10" style="855" customWidth="1"/>
    <col min="14595" max="14595" width="9.7109375" style="855" customWidth="1"/>
    <col min="14596" max="14596" width="10.42578125" style="855" customWidth="1"/>
    <col min="14597" max="14597" width="10.7109375" style="855" customWidth="1"/>
    <col min="14598" max="14598" width="10.5703125" style="855" customWidth="1"/>
    <col min="14599" max="14599" width="10" style="855" customWidth="1"/>
    <col min="14600" max="14600" width="11.5703125" style="855" customWidth="1"/>
    <col min="14601" max="14601" width="10.42578125" style="855" customWidth="1"/>
    <col min="14602" max="14603" width="9.140625" style="855"/>
    <col min="14604" max="14604" width="10.42578125" style="855" customWidth="1"/>
    <col min="14605" max="14848" width="9.140625" style="855"/>
    <col min="14849" max="14849" width="20.140625" style="855" customWidth="1"/>
    <col min="14850" max="14850" width="10" style="855" customWidth="1"/>
    <col min="14851" max="14851" width="9.7109375" style="855" customWidth="1"/>
    <col min="14852" max="14852" width="10.42578125" style="855" customWidth="1"/>
    <col min="14853" max="14853" width="10.7109375" style="855" customWidth="1"/>
    <col min="14854" max="14854" width="10.5703125" style="855" customWidth="1"/>
    <col min="14855" max="14855" width="10" style="855" customWidth="1"/>
    <col min="14856" max="14856" width="11.5703125" style="855" customWidth="1"/>
    <col min="14857" max="14857" width="10.42578125" style="855" customWidth="1"/>
    <col min="14858" max="14859" width="9.140625" style="855"/>
    <col min="14860" max="14860" width="10.42578125" style="855" customWidth="1"/>
    <col min="14861" max="15104" width="9.140625" style="855"/>
    <col min="15105" max="15105" width="20.140625" style="855" customWidth="1"/>
    <col min="15106" max="15106" width="10" style="855" customWidth="1"/>
    <col min="15107" max="15107" width="9.7109375" style="855" customWidth="1"/>
    <col min="15108" max="15108" width="10.42578125" style="855" customWidth="1"/>
    <col min="15109" max="15109" width="10.7109375" style="855" customWidth="1"/>
    <col min="15110" max="15110" width="10.5703125" style="855" customWidth="1"/>
    <col min="15111" max="15111" width="10" style="855" customWidth="1"/>
    <col min="15112" max="15112" width="11.5703125" style="855" customWidth="1"/>
    <col min="15113" max="15113" width="10.42578125" style="855" customWidth="1"/>
    <col min="15114" max="15115" width="9.140625" style="855"/>
    <col min="15116" max="15116" width="10.42578125" style="855" customWidth="1"/>
    <col min="15117" max="15360" width="9.140625" style="855"/>
    <col min="15361" max="15361" width="20.140625" style="855" customWidth="1"/>
    <col min="15362" max="15362" width="10" style="855" customWidth="1"/>
    <col min="15363" max="15363" width="9.7109375" style="855" customWidth="1"/>
    <col min="15364" max="15364" width="10.42578125" style="855" customWidth="1"/>
    <col min="15365" max="15365" width="10.7109375" style="855" customWidth="1"/>
    <col min="15366" max="15366" width="10.5703125" style="855" customWidth="1"/>
    <col min="15367" max="15367" width="10" style="855" customWidth="1"/>
    <col min="15368" max="15368" width="11.5703125" style="855" customWidth="1"/>
    <col min="15369" max="15369" width="10.42578125" style="855" customWidth="1"/>
    <col min="15370" max="15371" width="9.140625" style="855"/>
    <col min="15372" max="15372" width="10.42578125" style="855" customWidth="1"/>
    <col min="15373" max="15616" width="9.140625" style="855"/>
    <col min="15617" max="15617" width="20.140625" style="855" customWidth="1"/>
    <col min="15618" max="15618" width="10" style="855" customWidth="1"/>
    <col min="15619" max="15619" width="9.7109375" style="855" customWidth="1"/>
    <col min="15620" max="15620" width="10.42578125" style="855" customWidth="1"/>
    <col min="15621" max="15621" width="10.7109375" style="855" customWidth="1"/>
    <col min="15622" max="15622" width="10.5703125" style="855" customWidth="1"/>
    <col min="15623" max="15623" width="10" style="855" customWidth="1"/>
    <col min="15624" max="15624" width="11.5703125" style="855" customWidth="1"/>
    <col min="15625" max="15625" width="10.42578125" style="855" customWidth="1"/>
    <col min="15626" max="15627" width="9.140625" style="855"/>
    <col min="15628" max="15628" width="10.42578125" style="855" customWidth="1"/>
    <col min="15629" max="15872" width="9.140625" style="855"/>
    <col min="15873" max="15873" width="20.140625" style="855" customWidth="1"/>
    <col min="15874" max="15874" width="10" style="855" customWidth="1"/>
    <col min="15875" max="15875" width="9.7109375" style="855" customWidth="1"/>
    <col min="15876" max="15876" width="10.42578125" style="855" customWidth="1"/>
    <col min="15877" max="15877" width="10.7109375" style="855" customWidth="1"/>
    <col min="15878" max="15878" width="10.5703125" style="855" customWidth="1"/>
    <col min="15879" max="15879" width="10" style="855" customWidth="1"/>
    <col min="15880" max="15880" width="11.5703125" style="855" customWidth="1"/>
    <col min="15881" max="15881" width="10.42578125" style="855" customWidth="1"/>
    <col min="15882" max="15883" width="9.140625" style="855"/>
    <col min="15884" max="15884" width="10.42578125" style="855" customWidth="1"/>
    <col min="15885" max="16128" width="9.140625" style="855"/>
    <col min="16129" max="16129" width="20.140625" style="855" customWidth="1"/>
    <col min="16130" max="16130" width="10" style="855" customWidth="1"/>
    <col min="16131" max="16131" width="9.7109375" style="855" customWidth="1"/>
    <col min="16132" max="16132" width="10.42578125" style="855" customWidth="1"/>
    <col min="16133" max="16133" width="10.7109375" style="855" customWidth="1"/>
    <col min="16134" max="16134" width="10.5703125" style="855" customWidth="1"/>
    <col min="16135" max="16135" width="10" style="855" customWidth="1"/>
    <col min="16136" max="16136" width="11.5703125" style="855" customWidth="1"/>
    <col min="16137" max="16137" width="10.42578125" style="855" customWidth="1"/>
    <col min="16138" max="16139" width="9.140625" style="855"/>
    <col min="16140" max="16140" width="10.42578125" style="855" customWidth="1"/>
    <col min="16141" max="16384" width="9.140625" style="855"/>
  </cols>
  <sheetData>
    <row r="1" spans="1:12" ht="18.75">
      <c r="A1" s="1434" t="s">
        <v>356</v>
      </c>
      <c r="B1" s="1434"/>
      <c r="C1" s="1434"/>
      <c r="D1" s="1434"/>
      <c r="E1" s="1435" t="s">
        <v>536</v>
      </c>
      <c r="F1" s="909"/>
      <c r="G1" s="1435"/>
      <c r="H1" s="1669"/>
      <c r="I1" s="1669"/>
      <c r="J1" s="1669"/>
      <c r="K1" s="1669"/>
    </row>
    <row r="2" spans="1:12" ht="15" customHeight="1" thickBot="1">
      <c r="A2" s="1436" t="s">
        <v>272</v>
      </c>
      <c r="B2" s="1436"/>
      <c r="C2" s="1434"/>
      <c r="D2" s="1434"/>
      <c r="E2" s="1434"/>
      <c r="F2" s="1435"/>
      <c r="G2" s="1434"/>
      <c r="H2" s="1669"/>
      <c r="I2" s="1669"/>
      <c r="J2" s="1669"/>
      <c r="K2" s="1669"/>
    </row>
    <row r="3" spans="1:12" ht="16.5" thickBot="1">
      <c r="A3" s="1670" t="s">
        <v>4</v>
      </c>
      <c r="B3" s="1671"/>
      <c r="C3" s="1671"/>
      <c r="D3" s="1671"/>
      <c r="E3" s="1671"/>
      <c r="F3" s="1671"/>
      <c r="G3" s="1671"/>
      <c r="H3" s="1671"/>
      <c r="I3" s="1671"/>
      <c r="J3" s="1671"/>
      <c r="K3" s="1671"/>
      <c r="L3" s="1672"/>
    </row>
    <row r="4" spans="1:12" ht="31.5">
      <c r="A4" s="1673"/>
      <c r="B4" s="1674"/>
      <c r="C4" s="1675" t="s">
        <v>5</v>
      </c>
      <c r="D4" s="1675"/>
      <c r="E4" s="1675"/>
      <c r="F4" s="1675"/>
      <c r="G4" s="1676"/>
      <c r="H4" s="1677" t="s">
        <v>6</v>
      </c>
      <c r="I4" s="1678"/>
      <c r="J4" s="1679" t="s">
        <v>7</v>
      </c>
      <c r="K4" s="1680" t="s">
        <v>8</v>
      </c>
      <c r="L4" s="1681"/>
    </row>
    <row r="5" spans="1:12">
      <c r="A5" s="1665" t="s">
        <v>9</v>
      </c>
      <c r="B5" s="1666" t="s">
        <v>10</v>
      </c>
      <c r="C5" s="1682" t="s">
        <v>36</v>
      </c>
      <c r="D5" s="1682"/>
      <c r="E5" s="1683" t="s">
        <v>37</v>
      </c>
      <c r="F5" s="1684"/>
      <c r="G5" s="1685"/>
      <c r="H5" s="1686" t="s">
        <v>11</v>
      </c>
      <c r="I5" s="1687"/>
      <c r="J5" s="1688" t="s">
        <v>12</v>
      </c>
      <c r="K5" s="1689" t="s">
        <v>13</v>
      </c>
      <c r="L5" s="1690"/>
    </row>
    <row r="6" spans="1:12" ht="48" thickBot="1">
      <c r="A6" s="1667" t="s">
        <v>14</v>
      </c>
      <c r="B6" s="1668" t="s">
        <v>15</v>
      </c>
      <c r="C6" s="1691" t="s">
        <v>533</v>
      </c>
      <c r="D6" s="1031" t="s">
        <v>527</v>
      </c>
      <c r="E6" s="1692" t="s">
        <v>533</v>
      </c>
      <c r="F6" s="1693" t="s">
        <v>527</v>
      </c>
      <c r="G6" s="1694" t="s">
        <v>16</v>
      </c>
      <c r="H6" s="1695" t="s">
        <v>533</v>
      </c>
      <c r="I6" s="1696" t="s">
        <v>16</v>
      </c>
      <c r="J6" s="1697" t="s">
        <v>16</v>
      </c>
      <c r="K6" s="1698" t="s">
        <v>533</v>
      </c>
      <c r="L6" s="1699" t="s">
        <v>17</v>
      </c>
    </row>
    <row r="7" spans="1:12" ht="16.5" thickBot="1">
      <c r="A7" s="1700" t="s">
        <v>18</v>
      </c>
      <c r="B7" s="1701" t="s">
        <v>19</v>
      </c>
      <c r="C7" s="1702">
        <v>19179.356928336947</v>
      </c>
      <c r="D7" s="1702">
        <v>19034.141589264131</v>
      </c>
      <c r="E7" s="1703">
        <v>19562.944066903685</v>
      </c>
      <c r="F7" s="1704">
        <v>19414.824421049412</v>
      </c>
      <c r="G7" s="1705">
        <v>0.76292034706058132</v>
      </c>
      <c r="H7" s="1706">
        <v>308.39127286831723</v>
      </c>
      <c r="I7" s="1706">
        <v>5.4140402653123497E-2</v>
      </c>
      <c r="J7" s="1707">
        <v>8.1143416270617834</v>
      </c>
      <c r="K7" s="1706">
        <v>100</v>
      </c>
      <c r="L7" s="1708" t="s">
        <v>19</v>
      </c>
    </row>
    <row r="8" spans="1:12" ht="16.5" thickBot="1">
      <c r="A8" s="1709"/>
      <c r="B8" s="1710"/>
      <c r="C8" s="1711"/>
      <c r="D8" s="1711"/>
      <c r="E8" s="1711"/>
      <c r="F8" s="1711"/>
      <c r="G8" s="1712"/>
      <c r="H8" s="1707"/>
      <c r="I8" s="1707"/>
      <c r="J8" s="1707"/>
      <c r="K8" s="1707"/>
      <c r="L8" s="1713"/>
    </row>
    <row r="9" spans="1:12">
      <c r="A9" s="1714" t="s">
        <v>80</v>
      </c>
      <c r="B9" s="1715" t="s">
        <v>19</v>
      </c>
      <c r="C9" s="1716">
        <v>18987.712951274927</v>
      </c>
      <c r="D9" s="1716">
        <v>18967.846355301383</v>
      </c>
      <c r="E9" s="1717">
        <v>19367.467210300427</v>
      </c>
      <c r="F9" s="1717">
        <v>19347.203282407412</v>
      </c>
      <c r="G9" s="1718">
        <v>0.10473827972563249</v>
      </c>
      <c r="H9" s="1719">
        <v>232.98000000000002</v>
      </c>
      <c r="I9" s="1719">
        <v>-2.9264980478696252</v>
      </c>
      <c r="J9" s="1719">
        <v>-62.962962962962962</v>
      </c>
      <c r="K9" s="1719">
        <v>6.4645419872002063E-2</v>
      </c>
      <c r="L9" s="1720">
        <v>-0.12406019936199292</v>
      </c>
    </row>
    <row r="10" spans="1:12">
      <c r="A10" s="1721" t="s">
        <v>81</v>
      </c>
      <c r="B10" s="1722" t="s">
        <v>19</v>
      </c>
      <c r="C10" s="1723">
        <v>20528.949113738126</v>
      </c>
      <c r="D10" s="1723">
        <v>20146.253056209694</v>
      </c>
      <c r="E10" s="1724">
        <v>20939.528096012891</v>
      </c>
      <c r="F10" s="1724">
        <v>20549.17811733389</v>
      </c>
      <c r="G10" s="1725">
        <v>1.899589250967312</v>
      </c>
      <c r="H10" s="1726">
        <v>347.69937526928049</v>
      </c>
      <c r="I10" s="1726">
        <v>-0.12988519809241603</v>
      </c>
      <c r="J10" s="1726">
        <v>11.452581032412965</v>
      </c>
      <c r="K10" s="1726">
        <v>30.008403904583357</v>
      </c>
      <c r="L10" s="1727">
        <v>0.8988148634874662</v>
      </c>
    </row>
    <row r="11" spans="1:12">
      <c r="A11" s="1728" t="s">
        <v>82</v>
      </c>
      <c r="B11" s="1729" t="s">
        <v>19</v>
      </c>
      <c r="C11" s="1730">
        <v>20252.275485033984</v>
      </c>
      <c r="D11" s="1730">
        <v>19854.622159856306</v>
      </c>
      <c r="E11" s="1731">
        <v>20657.320994734666</v>
      </c>
      <c r="F11" s="1731">
        <v>20251.714603053431</v>
      </c>
      <c r="G11" s="1732">
        <v>2.0028249441164832</v>
      </c>
      <c r="H11" s="1733">
        <v>398.19945115257951</v>
      </c>
      <c r="I11" s="1733">
        <v>2.8491456321712816</v>
      </c>
      <c r="J11" s="1733">
        <v>6.4252336448598122</v>
      </c>
      <c r="K11" s="1733">
        <v>5.8891977503393891</v>
      </c>
      <c r="L11" s="1734">
        <v>-9.3469289079117779E-2</v>
      </c>
    </row>
    <row r="12" spans="1:12">
      <c r="A12" s="1728" t="s">
        <v>83</v>
      </c>
      <c r="B12" s="1729" t="s">
        <v>19</v>
      </c>
      <c r="C12" s="1730" t="s">
        <v>200</v>
      </c>
      <c r="D12" s="1730" t="s">
        <v>200</v>
      </c>
      <c r="E12" s="1731" t="s">
        <v>200</v>
      </c>
      <c r="F12" s="1731" t="s">
        <v>200</v>
      </c>
      <c r="G12" s="1735" t="s">
        <v>73</v>
      </c>
      <c r="H12" s="1733" t="s">
        <v>200</v>
      </c>
      <c r="I12" s="1733" t="s">
        <v>73</v>
      </c>
      <c r="J12" s="1733" t="s">
        <v>73</v>
      </c>
      <c r="K12" s="1733">
        <v>0.24565259551360785</v>
      </c>
      <c r="L12" s="1734" t="s">
        <v>73</v>
      </c>
    </row>
    <row r="13" spans="1:12">
      <c r="A13" s="1728" t="s">
        <v>71</v>
      </c>
      <c r="B13" s="1729" t="s">
        <v>19</v>
      </c>
      <c r="C13" s="1730">
        <v>16813.567812346027</v>
      </c>
      <c r="D13" s="1730">
        <v>16719.427713999252</v>
      </c>
      <c r="E13" s="1731">
        <v>17149.839168592949</v>
      </c>
      <c r="F13" s="1731">
        <v>17053.816268279239</v>
      </c>
      <c r="G13" s="1732">
        <v>0.56305813785689984</v>
      </c>
      <c r="H13" s="1733">
        <v>275.11605136436594</v>
      </c>
      <c r="I13" s="1733">
        <v>-0.71598119776410096</v>
      </c>
      <c r="J13" s="1733">
        <v>10.637542177233174</v>
      </c>
      <c r="K13" s="1733">
        <v>40.274096580257293</v>
      </c>
      <c r="L13" s="1734">
        <v>0.91849132445634041</v>
      </c>
    </row>
    <row r="14" spans="1:12" ht="16.5" thickBot="1">
      <c r="A14" s="1736" t="s">
        <v>84</v>
      </c>
      <c r="B14" s="1737" t="s">
        <v>19</v>
      </c>
      <c r="C14" s="1738">
        <v>20572.242904866194</v>
      </c>
      <c r="D14" s="1738">
        <v>20665.324643350868</v>
      </c>
      <c r="E14" s="1739">
        <v>20983.68776296352</v>
      </c>
      <c r="F14" s="1739">
        <v>21078.631136217886</v>
      </c>
      <c r="G14" s="1740">
        <v>-0.45042475785456199</v>
      </c>
      <c r="H14" s="1741">
        <v>292.88411214953271</v>
      </c>
      <c r="I14" s="1741">
        <v>0.21306397597660862</v>
      </c>
      <c r="J14" s="1741">
        <v>0.85943997782090376</v>
      </c>
      <c r="K14" s="1741">
        <v>23.518003749434353</v>
      </c>
      <c r="L14" s="1742">
        <v>-1.6916691608256436</v>
      </c>
    </row>
    <row r="15" spans="1:12" ht="16.5" thickBot="1">
      <c r="A15" s="1709"/>
      <c r="B15" s="1743"/>
      <c r="C15" s="1711"/>
      <c r="D15" s="1711"/>
      <c r="E15" s="1711"/>
      <c r="F15" s="1711"/>
      <c r="G15" s="1712"/>
      <c r="H15" s="1707"/>
      <c r="I15" s="1707"/>
      <c r="J15" s="1707"/>
      <c r="K15" s="1707"/>
      <c r="L15" s="1713"/>
    </row>
    <row r="16" spans="1:12">
      <c r="A16" s="1744" t="s">
        <v>85</v>
      </c>
      <c r="B16" s="1745" t="s">
        <v>21</v>
      </c>
      <c r="C16" s="1746" t="s">
        <v>73</v>
      </c>
      <c r="D16" s="1746" t="s">
        <v>73</v>
      </c>
      <c r="E16" s="1747" t="s">
        <v>73</v>
      </c>
      <c r="F16" s="1747" t="s">
        <v>73</v>
      </c>
      <c r="G16" s="1748" t="s">
        <v>73</v>
      </c>
      <c r="H16" s="1749" t="s">
        <v>73</v>
      </c>
      <c r="I16" s="1749" t="s">
        <v>73</v>
      </c>
      <c r="J16" s="1750" t="s">
        <v>73</v>
      </c>
      <c r="K16" s="1750" t="s">
        <v>73</v>
      </c>
      <c r="L16" s="1751" t="s">
        <v>73</v>
      </c>
    </row>
    <row r="17" spans="1:12">
      <c r="A17" s="1721" t="s">
        <v>85</v>
      </c>
      <c r="B17" s="1752" t="s">
        <v>22</v>
      </c>
      <c r="C17" s="1730" t="s">
        <v>73</v>
      </c>
      <c r="D17" s="1730" t="s">
        <v>73</v>
      </c>
      <c r="E17" s="1731" t="s">
        <v>73</v>
      </c>
      <c r="F17" s="1731" t="s">
        <v>73</v>
      </c>
      <c r="G17" s="1732" t="s">
        <v>73</v>
      </c>
      <c r="H17" s="1733" t="s">
        <v>73</v>
      </c>
      <c r="I17" s="1733" t="s">
        <v>73</v>
      </c>
      <c r="J17" s="1753" t="s">
        <v>73</v>
      </c>
      <c r="K17" s="1753" t="s">
        <v>73</v>
      </c>
      <c r="L17" s="1754" t="s">
        <v>73</v>
      </c>
    </row>
    <row r="18" spans="1:12">
      <c r="A18" s="1721" t="s">
        <v>85</v>
      </c>
      <c r="B18" s="1752" t="s">
        <v>23</v>
      </c>
      <c r="C18" s="1730" t="s">
        <v>73</v>
      </c>
      <c r="D18" s="1730" t="s">
        <v>73</v>
      </c>
      <c r="E18" s="1731" t="s">
        <v>73</v>
      </c>
      <c r="F18" s="1731" t="s">
        <v>73</v>
      </c>
      <c r="G18" s="1732" t="s">
        <v>73</v>
      </c>
      <c r="H18" s="1733" t="s">
        <v>73</v>
      </c>
      <c r="I18" s="1733" t="s">
        <v>73</v>
      </c>
      <c r="J18" s="1753" t="s">
        <v>73</v>
      </c>
      <c r="K18" s="1753" t="s">
        <v>73</v>
      </c>
      <c r="L18" s="1754" t="s">
        <v>73</v>
      </c>
    </row>
    <row r="19" spans="1:12">
      <c r="A19" s="1744" t="s">
        <v>85</v>
      </c>
      <c r="B19" s="1755" t="s">
        <v>24</v>
      </c>
      <c r="C19" s="1756" t="s">
        <v>200</v>
      </c>
      <c r="D19" s="1756" t="s">
        <v>200</v>
      </c>
      <c r="E19" s="1757" t="s">
        <v>200</v>
      </c>
      <c r="F19" s="1757" t="s">
        <v>200</v>
      </c>
      <c r="G19" s="1758" t="s">
        <v>73</v>
      </c>
      <c r="H19" s="1759" t="s">
        <v>200</v>
      </c>
      <c r="I19" s="1759" t="s">
        <v>73</v>
      </c>
      <c r="J19" s="1760" t="s">
        <v>73</v>
      </c>
      <c r="K19" s="1760">
        <v>1.2929083974400412E-2</v>
      </c>
      <c r="L19" s="1761" t="s">
        <v>73</v>
      </c>
    </row>
    <row r="20" spans="1:12">
      <c r="A20" s="1721" t="s">
        <v>85</v>
      </c>
      <c r="B20" s="1752" t="s">
        <v>25</v>
      </c>
      <c r="C20" s="1730" t="s">
        <v>200</v>
      </c>
      <c r="D20" s="1730" t="s">
        <v>200</v>
      </c>
      <c r="E20" s="1731" t="s">
        <v>200</v>
      </c>
      <c r="F20" s="1731" t="s">
        <v>200</v>
      </c>
      <c r="G20" s="1732" t="s">
        <v>73</v>
      </c>
      <c r="H20" s="1733" t="s">
        <v>200</v>
      </c>
      <c r="I20" s="1733" t="s">
        <v>73</v>
      </c>
      <c r="J20" s="1753" t="s">
        <v>73</v>
      </c>
      <c r="K20" s="1753">
        <v>6.464541987200206E-3</v>
      </c>
      <c r="L20" s="1754" t="s">
        <v>73</v>
      </c>
    </row>
    <row r="21" spans="1:12">
      <c r="A21" s="1721" t="s">
        <v>85</v>
      </c>
      <c r="B21" s="1752" t="s">
        <v>26</v>
      </c>
      <c r="C21" s="1730" t="s">
        <v>200</v>
      </c>
      <c r="D21" s="1730" t="s">
        <v>200</v>
      </c>
      <c r="E21" s="1731" t="s">
        <v>200</v>
      </c>
      <c r="F21" s="1731" t="s">
        <v>200</v>
      </c>
      <c r="G21" s="1732" t="s">
        <v>73</v>
      </c>
      <c r="H21" s="1733" t="s">
        <v>200</v>
      </c>
      <c r="I21" s="1733" t="s">
        <v>73</v>
      </c>
      <c r="J21" s="1753" t="s">
        <v>73</v>
      </c>
      <c r="K21" s="1753">
        <v>6.464541987200206E-3</v>
      </c>
      <c r="L21" s="1754" t="s">
        <v>73</v>
      </c>
    </row>
    <row r="22" spans="1:12">
      <c r="A22" s="1744" t="s">
        <v>85</v>
      </c>
      <c r="B22" s="1755" t="s">
        <v>27</v>
      </c>
      <c r="C22" s="1756">
        <v>18574.476546419672</v>
      </c>
      <c r="D22" s="1756">
        <v>18616.324155529837</v>
      </c>
      <c r="E22" s="1757">
        <v>18945.966077348065</v>
      </c>
      <c r="F22" s="1757">
        <v>18988.650638640433</v>
      </c>
      <c r="G22" s="1758">
        <v>-0.2247898605575914</v>
      </c>
      <c r="H22" s="1759">
        <v>226.22500000000002</v>
      </c>
      <c r="I22" s="1759">
        <v>-2.8747249601974887</v>
      </c>
      <c r="J22" s="1760">
        <v>-66.666666666666657</v>
      </c>
      <c r="K22" s="1760">
        <v>5.1716335897601648E-2</v>
      </c>
      <c r="L22" s="1761">
        <v>-0.11602199231039388</v>
      </c>
    </row>
    <row r="23" spans="1:12">
      <c r="A23" s="1721" t="s">
        <v>85</v>
      </c>
      <c r="B23" s="1752" t="s">
        <v>28</v>
      </c>
      <c r="C23" s="1730">
        <v>18166.122549019608</v>
      </c>
      <c r="D23" s="1730">
        <v>18294.014705882353</v>
      </c>
      <c r="E23" s="1731">
        <v>18529.445</v>
      </c>
      <c r="F23" s="1731">
        <v>18659.895</v>
      </c>
      <c r="G23" s="1732">
        <v>-0.69909289414544251</v>
      </c>
      <c r="H23" s="1733">
        <v>193.3</v>
      </c>
      <c r="I23" s="1733">
        <v>-15.182097411145238</v>
      </c>
      <c r="J23" s="1753">
        <v>-68.421052631578945</v>
      </c>
      <c r="K23" s="1753">
        <v>3.8787251923201239E-2</v>
      </c>
      <c r="L23" s="1754">
        <v>-9.4005591241461905E-2</v>
      </c>
    </row>
    <row r="24" spans="1:12" ht="16.5" thickBot="1">
      <c r="A24" s="1762" t="s">
        <v>85</v>
      </c>
      <c r="B24" s="1763" t="s">
        <v>29</v>
      </c>
      <c r="C24" s="1764" t="s">
        <v>200</v>
      </c>
      <c r="D24" s="1764">
        <v>19723.943137254901</v>
      </c>
      <c r="E24" s="1765" t="s">
        <v>200</v>
      </c>
      <c r="F24" s="1765">
        <v>20118.421999999999</v>
      </c>
      <c r="G24" s="1766" t="s">
        <v>73</v>
      </c>
      <c r="H24" s="1753" t="s">
        <v>200</v>
      </c>
      <c r="I24" s="1753" t="s">
        <v>73</v>
      </c>
      <c r="J24" s="1753" t="s">
        <v>73</v>
      </c>
      <c r="K24" s="1753">
        <v>1.2929083974400412E-2</v>
      </c>
      <c r="L24" s="1754" t="s">
        <v>73</v>
      </c>
    </row>
    <row r="25" spans="1:12" ht="16.5" thickBot="1">
      <c r="A25" s="1709"/>
      <c r="B25" s="1743"/>
      <c r="C25" s="1711"/>
      <c r="D25" s="1711"/>
      <c r="E25" s="1711"/>
      <c r="F25" s="1711"/>
      <c r="G25" s="1712"/>
      <c r="H25" s="1707"/>
      <c r="I25" s="1707"/>
      <c r="J25" s="1707"/>
      <c r="K25" s="1707"/>
      <c r="L25" s="1713"/>
    </row>
    <row r="26" spans="1:12">
      <c r="A26" s="1744" t="s">
        <v>86</v>
      </c>
      <c r="B26" s="1745" t="s">
        <v>21</v>
      </c>
      <c r="C26" s="1746">
        <v>21819.936913575471</v>
      </c>
      <c r="D26" s="1746">
        <v>21215.179583467252</v>
      </c>
      <c r="E26" s="1747">
        <v>22256.335651846981</v>
      </c>
      <c r="F26" s="1747">
        <v>21639.483175136596</v>
      </c>
      <c r="G26" s="1748">
        <v>2.8505878431474634</v>
      </c>
      <c r="H26" s="1749">
        <v>412.44864406779664</v>
      </c>
      <c r="I26" s="1749">
        <v>-0.27461285585321416</v>
      </c>
      <c r="J26" s="1750">
        <v>18</v>
      </c>
      <c r="K26" s="1750">
        <v>3.8140797724481224</v>
      </c>
      <c r="L26" s="1751">
        <v>0.31953126811488231</v>
      </c>
    </row>
    <row r="27" spans="1:12">
      <c r="A27" s="1721" t="s">
        <v>86</v>
      </c>
      <c r="B27" s="1752" t="s">
        <v>22</v>
      </c>
      <c r="C27" s="1730">
        <v>22007.653921568628</v>
      </c>
      <c r="D27" s="1730">
        <v>21499.800980392156</v>
      </c>
      <c r="E27" s="1731">
        <v>22447.807000000001</v>
      </c>
      <c r="F27" s="1731">
        <v>21929.796999999999</v>
      </c>
      <c r="G27" s="1732">
        <v>2.3621285687231945</v>
      </c>
      <c r="H27" s="1733">
        <v>408.8</v>
      </c>
      <c r="I27" s="1733">
        <v>0.44226044226044509</v>
      </c>
      <c r="J27" s="1753">
        <v>17.956656346749224</v>
      </c>
      <c r="K27" s="1753">
        <v>2.462990497123279</v>
      </c>
      <c r="L27" s="1754">
        <v>0.20551216332400557</v>
      </c>
    </row>
    <row r="28" spans="1:12">
      <c r="A28" s="1721" t="s">
        <v>86</v>
      </c>
      <c r="B28" s="1752" t="s">
        <v>23</v>
      </c>
      <c r="C28" s="1730">
        <v>21486.139215686275</v>
      </c>
      <c r="D28" s="1730">
        <v>20718.508823529413</v>
      </c>
      <c r="E28" s="1731">
        <v>21915.862000000001</v>
      </c>
      <c r="F28" s="1731">
        <v>21132.879000000001</v>
      </c>
      <c r="G28" s="1732">
        <v>3.7050465296280746</v>
      </c>
      <c r="H28" s="1733">
        <v>419.1</v>
      </c>
      <c r="I28" s="1733">
        <v>-1.5272556390977443</v>
      </c>
      <c r="J28" s="1753">
        <v>18.07909604519774</v>
      </c>
      <c r="K28" s="1753">
        <v>1.3510892753248434</v>
      </c>
      <c r="L28" s="1754">
        <v>0.11401910479087629</v>
      </c>
    </row>
    <row r="29" spans="1:12">
      <c r="A29" s="1744" t="s">
        <v>86</v>
      </c>
      <c r="B29" s="1755" t="s">
        <v>24</v>
      </c>
      <c r="C29" s="1756">
        <v>20892.387917707078</v>
      </c>
      <c r="D29" s="1756">
        <v>20483.322126105712</v>
      </c>
      <c r="E29" s="1757">
        <v>21310.23567606122</v>
      </c>
      <c r="F29" s="1757">
        <v>20892.988568627825</v>
      </c>
      <c r="G29" s="1758">
        <v>1.9970676098484006</v>
      </c>
      <c r="H29" s="1759">
        <v>365.21552298467691</v>
      </c>
      <c r="I29" s="1759">
        <v>1.4881524335164903E-2</v>
      </c>
      <c r="J29" s="1760">
        <v>5.5555555555555554</v>
      </c>
      <c r="K29" s="1760">
        <v>9.703277522787511</v>
      </c>
      <c r="L29" s="1761">
        <v>-0.23521842353622446</v>
      </c>
    </row>
    <row r="30" spans="1:12">
      <c r="A30" s="1721" t="s">
        <v>86</v>
      </c>
      <c r="B30" s="1752" t="s">
        <v>25</v>
      </c>
      <c r="C30" s="1730">
        <v>20973.489215686273</v>
      </c>
      <c r="D30" s="1730">
        <v>20535.292156862743</v>
      </c>
      <c r="E30" s="1731">
        <v>21392.958999999999</v>
      </c>
      <c r="F30" s="1731">
        <v>20945.998</v>
      </c>
      <c r="G30" s="1732">
        <v>2.133873019562015</v>
      </c>
      <c r="H30" s="1733">
        <v>354.3</v>
      </c>
      <c r="I30" s="1733">
        <v>5.6481219994348658E-2</v>
      </c>
      <c r="J30" s="1753">
        <v>7.6180257510729614</v>
      </c>
      <c r="K30" s="1753">
        <v>6.4839356131618082</v>
      </c>
      <c r="L30" s="1754">
        <v>-2.9902798915351525E-2</v>
      </c>
    </row>
    <row r="31" spans="1:12">
      <c r="A31" s="1721" t="s">
        <v>86</v>
      </c>
      <c r="B31" s="1752" t="s">
        <v>26</v>
      </c>
      <c r="C31" s="1730">
        <v>20742.952941176471</v>
      </c>
      <c r="D31" s="1730">
        <v>20392.693137254901</v>
      </c>
      <c r="E31" s="1731">
        <v>21157.812000000002</v>
      </c>
      <c r="F31" s="1731">
        <v>20800.546999999999</v>
      </c>
      <c r="G31" s="1732">
        <v>1.717575023387621</v>
      </c>
      <c r="H31" s="1733">
        <v>387.2</v>
      </c>
      <c r="I31" s="1733">
        <v>0.25893319523562924</v>
      </c>
      <c r="J31" s="1753">
        <v>1.6326530612244898</v>
      </c>
      <c r="K31" s="1753">
        <v>3.2193419096257032</v>
      </c>
      <c r="L31" s="1754">
        <v>-0.20531562462087205</v>
      </c>
    </row>
    <row r="32" spans="1:12">
      <c r="A32" s="1744" t="s">
        <v>86</v>
      </c>
      <c r="B32" s="1755" t="s">
        <v>27</v>
      </c>
      <c r="C32" s="1756">
        <v>19904.645293416677</v>
      </c>
      <c r="D32" s="1756">
        <v>19599.162889707881</v>
      </c>
      <c r="E32" s="1757">
        <v>20302.73819928501</v>
      </c>
      <c r="F32" s="1757">
        <v>19991.146147502041</v>
      </c>
      <c r="G32" s="1758">
        <v>1.5586502618905795</v>
      </c>
      <c r="H32" s="1759">
        <v>322.41760094080752</v>
      </c>
      <c r="I32" s="1759">
        <v>-0.11287585671886813</v>
      </c>
      <c r="J32" s="1760">
        <v>13.731609451627286</v>
      </c>
      <c r="K32" s="1760">
        <v>16.49104660934773</v>
      </c>
      <c r="L32" s="1761">
        <v>0.81450201890881502</v>
      </c>
    </row>
    <row r="33" spans="1:12">
      <c r="A33" s="1721" t="s">
        <v>86</v>
      </c>
      <c r="B33" s="1752" t="s">
        <v>28</v>
      </c>
      <c r="C33" s="1730">
        <v>19905.087254901959</v>
      </c>
      <c r="D33" s="1730">
        <v>19536.087254901962</v>
      </c>
      <c r="E33" s="1731">
        <v>20303.188999999998</v>
      </c>
      <c r="F33" s="1731">
        <v>19926.809000000001</v>
      </c>
      <c r="G33" s="1732">
        <v>1.8888122026963643</v>
      </c>
      <c r="H33" s="1733">
        <v>312.3</v>
      </c>
      <c r="I33" s="1733">
        <v>0.96993210475266722</v>
      </c>
      <c r="J33" s="1753">
        <v>16.231699554423933</v>
      </c>
      <c r="K33" s="1753">
        <v>11.804253668627577</v>
      </c>
      <c r="L33" s="1754">
        <v>0.82438226801253656</v>
      </c>
    </row>
    <row r="34" spans="1:12" ht="16.5" thickBot="1">
      <c r="A34" s="1762" t="s">
        <v>86</v>
      </c>
      <c r="B34" s="1763" t="s">
        <v>29</v>
      </c>
      <c r="C34" s="1764">
        <v>19903.646078431375</v>
      </c>
      <c r="D34" s="1764">
        <v>19727.889215686275</v>
      </c>
      <c r="E34" s="1765">
        <v>20301.719000000001</v>
      </c>
      <c r="F34" s="1765">
        <v>20122.447</v>
      </c>
      <c r="G34" s="1766">
        <v>0.89090556431830004</v>
      </c>
      <c r="H34" s="1753">
        <v>347.9</v>
      </c>
      <c r="I34" s="1753">
        <v>-1.8063787750494025</v>
      </c>
      <c r="J34" s="1753">
        <v>7.8869047619047619</v>
      </c>
      <c r="K34" s="1753">
        <v>4.6867929407201494</v>
      </c>
      <c r="L34" s="1754">
        <v>-9.8802491037250917E-3</v>
      </c>
    </row>
    <row r="35" spans="1:12" ht="16.5" thickBot="1">
      <c r="A35" s="1767"/>
      <c r="B35" s="1768"/>
      <c r="C35" s="1769"/>
      <c r="D35" s="1769"/>
      <c r="E35" s="1769"/>
      <c r="F35" s="1769"/>
      <c r="G35" s="1770"/>
      <c r="H35" s="1771"/>
      <c r="I35" s="1771"/>
      <c r="J35" s="1771"/>
      <c r="K35" s="1771"/>
      <c r="L35" s="1772"/>
    </row>
    <row r="36" spans="1:12">
      <c r="A36" s="1721" t="s">
        <v>87</v>
      </c>
      <c r="B36" s="1773" t="s">
        <v>26</v>
      </c>
      <c r="C36" s="1774">
        <v>20480.845098039215</v>
      </c>
      <c r="D36" s="1774">
        <v>20158.955882352941</v>
      </c>
      <c r="E36" s="1775">
        <v>20890.462</v>
      </c>
      <c r="F36" s="1775">
        <v>20562.134999999998</v>
      </c>
      <c r="G36" s="1776">
        <v>1.5967553952933446</v>
      </c>
      <c r="H36" s="1777">
        <v>418</v>
      </c>
      <c r="I36" s="1777">
        <v>2.6270562239135744</v>
      </c>
      <c r="J36" s="1777">
        <v>1.5228426395939088</v>
      </c>
      <c r="K36" s="1777">
        <v>2.5858167948800825</v>
      </c>
      <c r="L36" s="1778">
        <v>-0.16788742653451072</v>
      </c>
    </row>
    <row r="37" spans="1:12" ht="16.5" thickBot="1">
      <c r="A37" s="1762" t="s">
        <v>87</v>
      </c>
      <c r="B37" s="1763" t="s">
        <v>29</v>
      </c>
      <c r="C37" s="1764">
        <v>20056.886274509805</v>
      </c>
      <c r="D37" s="1764">
        <v>19568.893137254901</v>
      </c>
      <c r="E37" s="1765">
        <v>20458.024000000001</v>
      </c>
      <c r="F37" s="1765">
        <v>19960.271000000001</v>
      </c>
      <c r="G37" s="1766">
        <v>2.4937186474071451</v>
      </c>
      <c r="H37" s="1753">
        <v>382.7</v>
      </c>
      <c r="I37" s="1753">
        <v>3.4324324324324293</v>
      </c>
      <c r="J37" s="1753">
        <v>10.606060606060606</v>
      </c>
      <c r="K37" s="1753">
        <v>3.3033809554593057</v>
      </c>
      <c r="L37" s="1754">
        <v>7.4418137455392053E-2</v>
      </c>
    </row>
    <row r="38" spans="1:12" ht="16.5" thickBot="1">
      <c r="A38" s="1767"/>
      <c r="B38" s="1768"/>
      <c r="C38" s="1769"/>
      <c r="D38" s="1769"/>
      <c r="E38" s="1769"/>
      <c r="F38" s="1769"/>
      <c r="G38" s="1770"/>
      <c r="H38" s="1771"/>
      <c r="I38" s="1771"/>
      <c r="J38" s="1771"/>
      <c r="K38" s="1771"/>
      <c r="L38" s="1772"/>
    </row>
    <row r="39" spans="1:12">
      <c r="A39" s="1744" t="s">
        <v>88</v>
      </c>
      <c r="B39" s="1745" t="s">
        <v>21</v>
      </c>
      <c r="C39" s="1746" t="s">
        <v>73</v>
      </c>
      <c r="D39" s="1746" t="s">
        <v>200</v>
      </c>
      <c r="E39" s="1747" t="s">
        <v>73</v>
      </c>
      <c r="F39" s="1747" t="s">
        <v>200</v>
      </c>
      <c r="G39" s="1748" t="s">
        <v>73</v>
      </c>
      <c r="H39" s="1749" t="s">
        <v>73</v>
      </c>
      <c r="I39" s="1749" t="s">
        <v>73</v>
      </c>
      <c r="J39" s="1750" t="s">
        <v>73</v>
      </c>
      <c r="K39" s="1750" t="s">
        <v>73</v>
      </c>
      <c r="L39" s="1751" t="s">
        <v>73</v>
      </c>
    </row>
    <row r="40" spans="1:12">
      <c r="A40" s="1728" t="s">
        <v>88</v>
      </c>
      <c r="B40" s="1752" t="s">
        <v>22</v>
      </c>
      <c r="C40" s="1730" t="s">
        <v>73</v>
      </c>
      <c r="D40" s="1730" t="s">
        <v>73</v>
      </c>
      <c r="E40" s="1731" t="s">
        <v>73</v>
      </c>
      <c r="F40" s="1731" t="s">
        <v>73</v>
      </c>
      <c r="G40" s="1732" t="s">
        <v>73</v>
      </c>
      <c r="H40" s="1733" t="s">
        <v>73</v>
      </c>
      <c r="I40" s="1733" t="s">
        <v>73</v>
      </c>
      <c r="J40" s="1753" t="s">
        <v>73</v>
      </c>
      <c r="K40" s="1753" t="s">
        <v>73</v>
      </c>
      <c r="L40" s="1754" t="s">
        <v>73</v>
      </c>
    </row>
    <row r="41" spans="1:12">
      <c r="A41" s="1728" t="s">
        <v>88</v>
      </c>
      <c r="B41" s="1752" t="s">
        <v>23</v>
      </c>
      <c r="C41" s="1730" t="s">
        <v>73</v>
      </c>
      <c r="D41" s="1730" t="s">
        <v>200</v>
      </c>
      <c r="E41" s="1731" t="s">
        <v>73</v>
      </c>
      <c r="F41" s="1731" t="s">
        <v>200</v>
      </c>
      <c r="G41" s="1732" t="s">
        <v>73</v>
      </c>
      <c r="H41" s="1733" t="s">
        <v>73</v>
      </c>
      <c r="I41" s="1733" t="s">
        <v>73</v>
      </c>
      <c r="J41" s="1753" t="s">
        <v>73</v>
      </c>
      <c r="K41" s="1753" t="s">
        <v>73</v>
      </c>
      <c r="L41" s="1754" t="s">
        <v>73</v>
      </c>
    </row>
    <row r="42" spans="1:12">
      <c r="A42" s="1728" t="s">
        <v>88</v>
      </c>
      <c r="B42" s="1752" t="s">
        <v>30</v>
      </c>
      <c r="C42" s="1730" t="s">
        <v>73</v>
      </c>
      <c r="D42" s="1730" t="s">
        <v>200</v>
      </c>
      <c r="E42" s="1731" t="s">
        <v>73</v>
      </c>
      <c r="F42" s="1731" t="s">
        <v>200</v>
      </c>
      <c r="G42" s="1732" t="s">
        <v>73</v>
      </c>
      <c r="H42" s="1733" t="s">
        <v>73</v>
      </c>
      <c r="I42" s="1733" t="s">
        <v>73</v>
      </c>
      <c r="J42" s="1753" t="s">
        <v>73</v>
      </c>
      <c r="K42" s="1753" t="s">
        <v>73</v>
      </c>
      <c r="L42" s="1754" t="s">
        <v>73</v>
      </c>
    </row>
    <row r="43" spans="1:12">
      <c r="A43" s="1779" t="s">
        <v>88</v>
      </c>
      <c r="B43" s="1755" t="s">
        <v>24</v>
      </c>
      <c r="C43" s="1756" t="s">
        <v>200</v>
      </c>
      <c r="D43" s="1756" t="s">
        <v>73</v>
      </c>
      <c r="E43" s="1757" t="s">
        <v>200</v>
      </c>
      <c r="F43" s="1757" t="s">
        <v>73</v>
      </c>
      <c r="G43" s="1758" t="s">
        <v>73</v>
      </c>
      <c r="H43" s="1759" t="s">
        <v>200</v>
      </c>
      <c r="I43" s="1759" t="s">
        <v>73</v>
      </c>
      <c r="J43" s="1760" t="s">
        <v>73</v>
      </c>
      <c r="K43" s="1760">
        <v>6.464541987200206E-3</v>
      </c>
      <c r="L43" s="1761" t="s">
        <v>73</v>
      </c>
    </row>
    <row r="44" spans="1:12">
      <c r="A44" s="1728" t="s">
        <v>88</v>
      </c>
      <c r="B44" s="1752" t="s">
        <v>26</v>
      </c>
      <c r="C44" s="1730" t="s">
        <v>73</v>
      </c>
      <c r="D44" s="1730" t="s">
        <v>73</v>
      </c>
      <c r="E44" s="1731" t="s">
        <v>73</v>
      </c>
      <c r="F44" s="1731" t="s">
        <v>73</v>
      </c>
      <c r="G44" s="1732" t="s">
        <v>73</v>
      </c>
      <c r="H44" s="1733" t="s">
        <v>73</v>
      </c>
      <c r="I44" s="1733" t="s">
        <v>73</v>
      </c>
      <c r="J44" s="1753" t="s">
        <v>73</v>
      </c>
      <c r="K44" s="1753" t="s">
        <v>73</v>
      </c>
      <c r="L44" s="1754" t="s">
        <v>73</v>
      </c>
    </row>
    <row r="45" spans="1:12">
      <c r="A45" s="1728" t="s">
        <v>88</v>
      </c>
      <c r="B45" s="1752" t="s">
        <v>31</v>
      </c>
      <c r="C45" s="1730" t="s">
        <v>200</v>
      </c>
      <c r="D45" s="1730" t="s">
        <v>73</v>
      </c>
      <c r="E45" s="1731" t="s">
        <v>200</v>
      </c>
      <c r="F45" s="1731" t="s">
        <v>73</v>
      </c>
      <c r="G45" s="1732" t="s">
        <v>73</v>
      </c>
      <c r="H45" s="1733" t="s">
        <v>200</v>
      </c>
      <c r="I45" s="1733" t="s">
        <v>73</v>
      </c>
      <c r="J45" s="1753" t="s">
        <v>73</v>
      </c>
      <c r="K45" s="1753">
        <v>6.464541987200206E-3</v>
      </c>
      <c r="L45" s="1754" t="s">
        <v>73</v>
      </c>
    </row>
    <row r="46" spans="1:12">
      <c r="A46" s="1779" t="s">
        <v>88</v>
      </c>
      <c r="B46" s="1755" t="s">
        <v>27</v>
      </c>
      <c r="C46" s="1756" t="s">
        <v>200</v>
      </c>
      <c r="D46" s="1756" t="s">
        <v>200</v>
      </c>
      <c r="E46" s="1757" t="s">
        <v>200</v>
      </c>
      <c r="F46" s="1757" t="s">
        <v>200</v>
      </c>
      <c r="G46" s="1758" t="s">
        <v>73</v>
      </c>
      <c r="H46" s="1759" t="s">
        <v>200</v>
      </c>
      <c r="I46" s="1759" t="s">
        <v>73</v>
      </c>
      <c r="J46" s="1760" t="s">
        <v>73</v>
      </c>
      <c r="K46" s="1760">
        <v>0.23918805352640765</v>
      </c>
      <c r="L46" s="1761" t="s">
        <v>73</v>
      </c>
    </row>
    <row r="47" spans="1:12">
      <c r="A47" s="1728" t="s">
        <v>88</v>
      </c>
      <c r="B47" s="1752" t="s">
        <v>29</v>
      </c>
      <c r="C47" s="1730" t="s">
        <v>200</v>
      </c>
      <c r="D47" s="1730" t="s">
        <v>200</v>
      </c>
      <c r="E47" s="1731" t="s">
        <v>200</v>
      </c>
      <c r="F47" s="1731" t="s">
        <v>200</v>
      </c>
      <c r="G47" s="1732" t="s">
        <v>73</v>
      </c>
      <c r="H47" s="1733" t="s">
        <v>200</v>
      </c>
      <c r="I47" s="1733" t="s">
        <v>73</v>
      </c>
      <c r="J47" s="1753" t="s">
        <v>73</v>
      </c>
      <c r="K47" s="1753">
        <v>0.14221992371840456</v>
      </c>
      <c r="L47" s="1754" t="s">
        <v>73</v>
      </c>
    </row>
    <row r="48" spans="1:12" ht="16.5" thickBot="1">
      <c r="A48" s="1780" t="s">
        <v>88</v>
      </c>
      <c r="B48" s="1752" t="s">
        <v>32</v>
      </c>
      <c r="C48" s="1764" t="s">
        <v>200</v>
      </c>
      <c r="D48" s="1764" t="s">
        <v>200</v>
      </c>
      <c r="E48" s="1765" t="s">
        <v>200</v>
      </c>
      <c r="F48" s="1765" t="s">
        <v>200</v>
      </c>
      <c r="G48" s="1766" t="s">
        <v>73</v>
      </c>
      <c r="H48" s="1753" t="s">
        <v>200</v>
      </c>
      <c r="I48" s="1753" t="s">
        <v>73</v>
      </c>
      <c r="J48" s="1753" t="s">
        <v>73</v>
      </c>
      <c r="K48" s="1753">
        <v>9.6968129808003109E-2</v>
      </c>
      <c r="L48" s="1754" t="s">
        <v>73</v>
      </c>
    </row>
    <row r="49" spans="1:12" ht="16.5" thickBot="1">
      <c r="A49" s="1767"/>
      <c r="B49" s="1768"/>
      <c r="C49" s="1769"/>
      <c r="D49" s="1769"/>
      <c r="E49" s="1769"/>
      <c r="F49" s="1769"/>
      <c r="G49" s="1770"/>
      <c r="H49" s="1771"/>
      <c r="I49" s="1771"/>
      <c r="J49" s="1771"/>
      <c r="K49" s="1771"/>
      <c r="L49" s="1772"/>
    </row>
    <row r="50" spans="1:12">
      <c r="A50" s="1744" t="s">
        <v>20</v>
      </c>
      <c r="B50" s="1745" t="s">
        <v>24</v>
      </c>
      <c r="C50" s="1746">
        <v>18689.373691558045</v>
      </c>
      <c r="D50" s="1746">
        <v>18353.985710292611</v>
      </c>
      <c r="E50" s="1747">
        <v>19063.161165389207</v>
      </c>
      <c r="F50" s="1747">
        <v>18721.065424498462</v>
      </c>
      <c r="G50" s="1748">
        <v>1.827330513161272</v>
      </c>
      <c r="H50" s="1749">
        <v>345.2811170212766</v>
      </c>
      <c r="I50" s="1749">
        <v>1.0235112442565291</v>
      </c>
      <c r="J50" s="1750">
        <v>6.9701280227596012</v>
      </c>
      <c r="K50" s="1750">
        <v>4.8613355743745554</v>
      </c>
      <c r="L50" s="1751">
        <v>-5.1999622717980643E-2</v>
      </c>
    </row>
    <row r="51" spans="1:12">
      <c r="A51" s="1721" t="s">
        <v>20</v>
      </c>
      <c r="B51" s="1752" t="s">
        <v>25</v>
      </c>
      <c r="C51" s="1730">
        <v>18578.428431372547</v>
      </c>
      <c r="D51" s="1730">
        <v>18174.274509803919</v>
      </c>
      <c r="E51" s="1731">
        <v>18949.996999999999</v>
      </c>
      <c r="F51" s="1731">
        <v>18537.759999999998</v>
      </c>
      <c r="G51" s="1732">
        <v>2.2237692148350234</v>
      </c>
      <c r="H51" s="1733">
        <v>317</v>
      </c>
      <c r="I51" s="1733">
        <v>6.3131313131309541E-2</v>
      </c>
      <c r="J51" s="1753">
        <v>-2.1164021164021163</v>
      </c>
      <c r="K51" s="1753">
        <v>1.1959402676320383</v>
      </c>
      <c r="L51" s="1754">
        <v>-0.12499906700592645</v>
      </c>
    </row>
    <row r="52" spans="1:12">
      <c r="A52" s="1721" t="s">
        <v>20</v>
      </c>
      <c r="B52" s="1752" t="s">
        <v>26</v>
      </c>
      <c r="C52" s="1730">
        <v>18801.335294117649</v>
      </c>
      <c r="D52" s="1730">
        <v>18431.285294117646</v>
      </c>
      <c r="E52" s="1731">
        <v>19177.362000000001</v>
      </c>
      <c r="F52" s="1731">
        <v>18799.911</v>
      </c>
      <c r="G52" s="1732">
        <v>2.007727589774233</v>
      </c>
      <c r="H52" s="1733">
        <v>342.3</v>
      </c>
      <c r="I52" s="1733">
        <v>0.2929973630237328</v>
      </c>
      <c r="J52" s="1753">
        <v>7.3746312684365778</v>
      </c>
      <c r="K52" s="1753">
        <v>2.3530932833408751</v>
      </c>
      <c r="L52" s="1754">
        <v>-1.6210602597061641E-2</v>
      </c>
    </row>
    <row r="53" spans="1:12">
      <c r="A53" s="1721" t="s">
        <v>20</v>
      </c>
      <c r="B53" s="1752" t="s">
        <v>31</v>
      </c>
      <c r="C53" s="1730">
        <v>18591.973529411764</v>
      </c>
      <c r="D53" s="1730">
        <v>18382.061764705883</v>
      </c>
      <c r="E53" s="1731">
        <v>18963.812999999998</v>
      </c>
      <c r="F53" s="1731">
        <v>18749.703000000001</v>
      </c>
      <c r="G53" s="1732">
        <v>1.1419380882993022</v>
      </c>
      <c r="H53" s="1733">
        <v>376.4</v>
      </c>
      <c r="I53" s="1733">
        <v>1.8122802272112493</v>
      </c>
      <c r="J53" s="1753">
        <v>16</v>
      </c>
      <c r="K53" s="1753">
        <v>1.312302023401642</v>
      </c>
      <c r="L53" s="1754">
        <v>8.921004688500811E-2</v>
      </c>
    </row>
    <row r="54" spans="1:12">
      <c r="A54" s="1744" t="s">
        <v>20</v>
      </c>
      <c r="B54" s="1755" t="s">
        <v>27</v>
      </c>
      <c r="C54" s="1756">
        <v>17357.607698437296</v>
      </c>
      <c r="D54" s="1756">
        <v>17274.594013833528</v>
      </c>
      <c r="E54" s="1757">
        <v>17704.759852406041</v>
      </c>
      <c r="F54" s="1757">
        <v>17620.085894110198</v>
      </c>
      <c r="G54" s="1758">
        <v>0.48055360685924425</v>
      </c>
      <c r="H54" s="1759">
        <v>291.35206611570248</v>
      </c>
      <c r="I54" s="1759">
        <v>-1.0174101030852061</v>
      </c>
      <c r="J54" s="1760">
        <v>10.755148741418765</v>
      </c>
      <c r="K54" s="1760">
        <v>21.901868252634301</v>
      </c>
      <c r="L54" s="1761">
        <v>0.52222050312353829</v>
      </c>
    </row>
    <row r="55" spans="1:12">
      <c r="A55" s="1721" t="s">
        <v>20</v>
      </c>
      <c r="B55" s="1752" t="s">
        <v>28</v>
      </c>
      <c r="C55" s="1730">
        <v>16920.424509803921</v>
      </c>
      <c r="D55" s="1730">
        <v>16798.428431372551</v>
      </c>
      <c r="E55" s="1731">
        <v>17258.832999999999</v>
      </c>
      <c r="F55" s="1731">
        <v>17134.397000000001</v>
      </c>
      <c r="G55" s="1732">
        <v>0.72623506972552276</v>
      </c>
      <c r="H55" s="1733">
        <v>265.10000000000002</v>
      </c>
      <c r="I55" s="1733">
        <v>-0.59992500937381554</v>
      </c>
      <c r="J55" s="1753">
        <v>22.794117647058822</v>
      </c>
      <c r="K55" s="1753">
        <v>10.795785118624346</v>
      </c>
      <c r="L55" s="1754">
        <v>1.290613186837934</v>
      </c>
    </row>
    <row r="56" spans="1:12">
      <c r="A56" s="1721" t="s">
        <v>20</v>
      </c>
      <c r="B56" s="1752" t="s">
        <v>29</v>
      </c>
      <c r="C56" s="1730">
        <v>17684.947058823531</v>
      </c>
      <c r="D56" s="1730">
        <v>17592.097058823529</v>
      </c>
      <c r="E56" s="1731">
        <v>18038.646000000001</v>
      </c>
      <c r="F56" s="1731">
        <v>17943.938999999998</v>
      </c>
      <c r="G56" s="1732">
        <v>0.52779381383319546</v>
      </c>
      <c r="H56" s="1733">
        <v>309.10000000000002</v>
      </c>
      <c r="I56" s="1733">
        <v>0.61848958333334447</v>
      </c>
      <c r="J56" s="1753">
        <v>2.4830699774266365</v>
      </c>
      <c r="K56" s="1753">
        <v>8.8047061865666816</v>
      </c>
      <c r="L56" s="1754">
        <v>-0.4838037379510709</v>
      </c>
    </row>
    <row r="57" spans="1:12">
      <c r="A57" s="1721" t="s">
        <v>20</v>
      </c>
      <c r="B57" s="1752" t="s">
        <v>32</v>
      </c>
      <c r="C57" s="1730">
        <v>17809.371568627452</v>
      </c>
      <c r="D57" s="1730">
        <v>17607.682352941174</v>
      </c>
      <c r="E57" s="1731">
        <v>18165.559000000001</v>
      </c>
      <c r="F57" s="1731">
        <v>17959.835999999999</v>
      </c>
      <c r="G57" s="1732">
        <v>1.1454614618975461</v>
      </c>
      <c r="H57" s="1733">
        <v>346.6</v>
      </c>
      <c r="I57" s="1733">
        <v>-0.91480846197827004</v>
      </c>
      <c r="J57" s="1753">
        <v>-3.7837837837837842</v>
      </c>
      <c r="K57" s="1753">
        <v>2.3013769474432735</v>
      </c>
      <c r="L57" s="1754">
        <v>-0.28458894576332439</v>
      </c>
    </row>
    <row r="58" spans="1:12">
      <c r="A58" s="1744" t="s">
        <v>20</v>
      </c>
      <c r="B58" s="1755" t="s">
        <v>33</v>
      </c>
      <c r="C58" s="1756">
        <v>14622.082510213466</v>
      </c>
      <c r="D58" s="1756">
        <v>14592.276345892613</v>
      </c>
      <c r="E58" s="1757">
        <v>14914.524160417735</v>
      </c>
      <c r="F58" s="1757">
        <v>14884.121872810465</v>
      </c>
      <c r="G58" s="1758">
        <v>0.20425986744174485</v>
      </c>
      <c r="H58" s="1759">
        <v>223.55062200956937</v>
      </c>
      <c r="I58" s="1759">
        <v>-0.44177258854392532</v>
      </c>
      <c r="J58" s="1760">
        <v>11.824505082932049</v>
      </c>
      <c r="K58" s="1760">
        <v>13.510892753248433</v>
      </c>
      <c r="L58" s="1761">
        <v>0.44827044405078098</v>
      </c>
    </row>
    <row r="59" spans="1:12">
      <c r="A59" s="1721" t="s">
        <v>20</v>
      </c>
      <c r="B59" s="1752" t="s">
        <v>74</v>
      </c>
      <c r="C59" s="1730">
        <v>14345.811764705881</v>
      </c>
      <c r="D59" s="1730">
        <v>14280.704901960784</v>
      </c>
      <c r="E59" s="1731">
        <v>14632.727999999999</v>
      </c>
      <c r="F59" s="1731">
        <v>14566.319</v>
      </c>
      <c r="G59" s="1732">
        <v>0.45590790645186097</v>
      </c>
      <c r="H59" s="1733">
        <v>214.7</v>
      </c>
      <c r="I59" s="1733">
        <v>-0.73971336107259478</v>
      </c>
      <c r="J59" s="1753">
        <v>14.605873261205565</v>
      </c>
      <c r="K59" s="1753">
        <v>9.5869157670179064</v>
      </c>
      <c r="L59" s="1754">
        <v>0.54302423780348086</v>
      </c>
    </row>
    <row r="60" spans="1:12">
      <c r="A60" s="1721" t="s">
        <v>20</v>
      </c>
      <c r="B60" s="1752" t="s">
        <v>34</v>
      </c>
      <c r="C60" s="1730">
        <v>15092.019607843138</v>
      </c>
      <c r="D60" s="1730">
        <v>15128.197058823529</v>
      </c>
      <c r="E60" s="1731">
        <v>15393.86</v>
      </c>
      <c r="F60" s="1731">
        <v>15430.761</v>
      </c>
      <c r="G60" s="1732">
        <v>-0.23913921030855079</v>
      </c>
      <c r="H60" s="1733">
        <v>240</v>
      </c>
      <c r="I60" s="1733">
        <v>-8.3263946711069375E-2</v>
      </c>
      <c r="J60" s="1753">
        <v>2.766798418972332</v>
      </c>
      <c r="K60" s="1753">
        <v>3.3615618333441075</v>
      </c>
      <c r="L60" s="1754">
        <v>-0.17492125304113149</v>
      </c>
    </row>
    <row r="61" spans="1:12" ht="16.5" thickBot="1">
      <c r="A61" s="1721" t="s">
        <v>20</v>
      </c>
      <c r="B61" s="1752" t="s">
        <v>35</v>
      </c>
      <c r="C61" s="1730">
        <v>15843.274509803921</v>
      </c>
      <c r="D61" s="1730">
        <v>15801.690196078431</v>
      </c>
      <c r="E61" s="1731">
        <v>16160.14</v>
      </c>
      <c r="F61" s="1731">
        <v>16117.724</v>
      </c>
      <c r="G61" s="1732">
        <v>0.26316370723310101</v>
      </c>
      <c r="H61" s="1733">
        <v>276.10000000000002</v>
      </c>
      <c r="I61" s="1733">
        <v>4.4646235338630387</v>
      </c>
      <c r="J61" s="1753">
        <v>26.086956521739129</v>
      </c>
      <c r="K61" s="1753">
        <v>0.56241515288641797</v>
      </c>
      <c r="L61" s="1754">
        <v>8.0167459288430776E-2</v>
      </c>
    </row>
    <row r="62" spans="1:12" ht="16.5" thickBot="1">
      <c r="A62" s="1767"/>
      <c r="B62" s="1768"/>
      <c r="C62" s="1769"/>
      <c r="D62" s="1769"/>
      <c r="E62" s="1769"/>
      <c r="F62" s="1769"/>
      <c r="G62" s="1770"/>
      <c r="H62" s="1771"/>
      <c r="I62" s="1771"/>
      <c r="J62" s="1771"/>
      <c r="K62" s="1771"/>
      <c r="L62" s="1772"/>
    </row>
    <row r="63" spans="1:12">
      <c r="A63" s="1744" t="s">
        <v>89</v>
      </c>
      <c r="B63" s="1755" t="s">
        <v>21</v>
      </c>
      <c r="C63" s="1756">
        <v>21524.727833753146</v>
      </c>
      <c r="D63" s="1756">
        <v>21953.172629600758</v>
      </c>
      <c r="E63" s="1757">
        <v>21955.222390428211</v>
      </c>
      <c r="F63" s="1757">
        <v>22392.236082192772</v>
      </c>
      <c r="G63" s="1758">
        <v>-1.9516304229754553</v>
      </c>
      <c r="H63" s="1759">
        <v>348.45329153605019</v>
      </c>
      <c r="I63" s="1759">
        <v>-0.58624327466305515</v>
      </c>
      <c r="J63" s="1760">
        <v>-19.035532994923855</v>
      </c>
      <c r="K63" s="1760">
        <v>2.0621888939168662</v>
      </c>
      <c r="L63" s="1761">
        <v>-0.69151532749772704</v>
      </c>
    </row>
    <row r="64" spans="1:12">
      <c r="A64" s="1721" t="s">
        <v>89</v>
      </c>
      <c r="B64" s="1752" t="s">
        <v>22</v>
      </c>
      <c r="C64" s="1730">
        <v>20483.738235294117</v>
      </c>
      <c r="D64" s="1730">
        <v>21499.206862745097</v>
      </c>
      <c r="E64" s="1731">
        <v>20893.413</v>
      </c>
      <c r="F64" s="1731">
        <v>21929.190999999999</v>
      </c>
      <c r="G64" s="1732">
        <v>-4.723284137568041</v>
      </c>
      <c r="H64" s="1733">
        <v>333.1</v>
      </c>
      <c r="I64" s="1733">
        <v>4.4200626959247726</v>
      </c>
      <c r="J64" s="1753">
        <v>-13.432835820895523</v>
      </c>
      <c r="K64" s="1753">
        <v>0.37494343525761198</v>
      </c>
      <c r="L64" s="1754">
        <v>-9.332606432304219E-2</v>
      </c>
    </row>
    <row r="65" spans="1:12">
      <c r="A65" s="1721" t="s">
        <v>89</v>
      </c>
      <c r="B65" s="1752" t="s">
        <v>23</v>
      </c>
      <c r="C65" s="1730">
        <v>21594.693137254901</v>
      </c>
      <c r="D65" s="1730">
        <v>22224.725490196081</v>
      </c>
      <c r="E65" s="1731">
        <v>22026.587</v>
      </c>
      <c r="F65" s="1731">
        <v>22669.22</v>
      </c>
      <c r="G65" s="1732">
        <v>-2.8348262533955806</v>
      </c>
      <c r="H65" s="1733">
        <v>343.3</v>
      </c>
      <c r="I65" s="1733">
        <v>-2.582292849035178</v>
      </c>
      <c r="J65" s="1753">
        <v>-25.423728813559322</v>
      </c>
      <c r="K65" s="1753">
        <v>1.1377593897472364</v>
      </c>
      <c r="L65" s="1754">
        <v>-0.51166750429805274</v>
      </c>
    </row>
    <row r="66" spans="1:12">
      <c r="A66" s="1721" t="s">
        <v>89</v>
      </c>
      <c r="B66" s="1752" t="s">
        <v>30</v>
      </c>
      <c r="C66" s="1730">
        <v>22030.285294117646</v>
      </c>
      <c r="D66" s="1730">
        <v>21569.350000000002</v>
      </c>
      <c r="E66" s="1731">
        <v>22470.891</v>
      </c>
      <c r="F66" s="1731">
        <v>22000.737000000001</v>
      </c>
      <c r="G66" s="1732">
        <v>2.1369920471300512</v>
      </c>
      <c r="H66" s="1733">
        <v>369.6</v>
      </c>
      <c r="I66" s="1733">
        <v>0.21691973969631545</v>
      </c>
      <c r="J66" s="1753">
        <v>-6.593406593406594</v>
      </c>
      <c r="K66" s="1753">
        <v>0.54948606891201757</v>
      </c>
      <c r="L66" s="1754">
        <v>-8.6521758876632049E-2</v>
      </c>
    </row>
    <row r="67" spans="1:12">
      <c r="A67" s="1744" t="s">
        <v>89</v>
      </c>
      <c r="B67" s="1755" t="s">
        <v>24</v>
      </c>
      <c r="C67" s="1756">
        <v>21171.512804498805</v>
      </c>
      <c r="D67" s="1756">
        <v>21233.011567136797</v>
      </c>
      <c r="E67" s="1757">
        <v>21594.943060588783</v>
      </c>
      <c r="F67" s="1757">
        <v>21657.671798479532</v>
      </c>
      <c r="G67" s="1758">
        <v>-0.2896374941610913</v>
      </c>
      <c r="H67" s="1759">
        <v>311.47059659090905</v>
      </c>
      <c r="I67" s="1759">
        <v>0.86398637051536176</v>
      </c>
      <c r="J67" s="1760">
        <v>1.0768126346015794</v>
      </c>
      <c r="K67" s="1760">
        <v>9.1020751179778916</v>
      </c>
      <c r="L67" s="1761">
        <v>-0.63373701509451408</v>
      </c>
    </row>
    <row r="68" spans="1:12">
      <c r="A68" s="1721" t="s">
        <v>89</v>
      </c>
      <c r="B68" s="1752" t="s">
        <v>25</v>
      </c>
      <c r="C68" s="1730">
        <v>20893.937254901961</v>
      </c>
      <c r="D68" s="1730">
        <v>20958.748039215683</v>
      </c>
      <c r="E68" s="1731">
        <v>21311.815999999999</v>
      </c>
      <c r="F68" s="1731">
        <v>21377.922999999999</v>
      </c>
      <c r="G68" s="1732">
        <v>-0.309230227838317</v>
      </c>
      <c r="H68" s="1733">
        <v>280</v>
      </c>
      <c r="I68" s="1733">
        <v>0.46645138141371062</v>
      </c>
      <c r="J68" s="1753">
        <v>-7.042253521126761</v>
      </c>
      <c r="K68" s="1753">
        <v>1.7066390846208546</v>
      </c>
      <c r="L68" s="1754">
        <v>-0.27826446584042586</v>
      </c>
    </row>
    <row r="69" spans="1:12">
      <c r="A69" s="1721" t="s">
        <v>89</v>
      </c>
      <c r="B69" s="1752" t="s">
        <v>26</v>
      </c>
      <c r="C69" s="1730">
        <v>21326.032352941176</v>
      </c>
      <c r="D69" s="1730">
        <v>21349.750980392157</v>
      </c>
      <c r="E69" s="1731">
        <v>21752.553</v>
      </c>
      <c r="F69" s="1731">
        <v>21776.745999999999</v>
      </c>
      <c r="G69" s="1732">
        <v>-0.11109556955846067</v>
      </c>
      <c r="H69" s="1733">
        <v>312.5</v>
      </c>
      <c r="I69" s="1733">
        <v>1.1654257041113705</v>
      </c>
      <c r="J69" s="1753">
        <v>2.7272727272727271</v>
      </c>
      <c r="K69" s="1753">
        <v>5.1134527118753637</v>
      </c>
      <c r="L69" s="1754">
        <v>-0.26815198479782598</v>
      </c>
    </row>
    <row r="70" spans="1:12">
      <c r="A70" s="1721" t="s">
        <v>89</v>
      </c>
      <c r="B70" s="1752" t="s">
        <v>31</v>
      </c>
      <c r="C70" s="1730">
        <v>21021.053921568626</v>
      </c>
      <c r="D70" s="1730">
        <v>21179.46862745098</v>
      </c>
      <c r="E70" s="1731">
        <v>21441.474999999999</v>
      </c>
      <c r="F70" s="1731">
        <v>21603.058000000001</v>
      </c>
      <c r="G70" s="1732">
        <v>-0.74796355219711186</v>
      </c>
      <c r="H70" s="1733">
        <v>332.7</v>
      </c>
      <c r="I70" s="1733">
        <v>-0.32953864589575277</v>
      </c>
      <c r="J70" s="1753">
        <v>4.1297935103244834</v>
      </c>
      <c r="K70" s="1753">
        <v>2.2819833214816732</v>
      </c>
      <c r="L70" s="1754">
        <v>-8.7320564456263572E-2</v>
      </c>
    </row>
    <row r="71" spans="1:12">
      <c r="A71" s="1744" t="s">
        <v>89</v>
      </c>
      <c r="B71" s="1755" t="s">
        <v>27</v>
      </c>
      <c r="C71" s="1756">
        <v>19857.477387648356</v>
      </c>
      <c r="D71" s="1756">
        <v>19796.795923554029</v>
      </c>
      <c r="E71" s="1757">
        <v>20254.626935401324</v>
      </c>
      <c r="F71" s="1757">
        <v>20192.73184202511</v>
      </c>
      <c r="G71" s="1758">
        <v>0.30652164283882294</v>
      </c>
      <c r="H71" s="1759">
        <v>269.91376242804813</v>
      </c>
      <c r="I71" s="1759">
        <v>1.0944797864869884</v>
      </c>
      <c r="J71" s="1760">
        <v>5</v>
      </c>
      <c r="K71" s="1760">
        <v>12.353739737539597</v>
      </c>
      <c r="L71" s="1761">
        <v>-0.36641681823339667</v>
      </c>
    </row>
    <row r="72" spans="1:12">
      <c r="A72" s="1721" t="s">
        <v>89</v>
      </c>
      <c r="B72" s="1752" t="s">
        <v>28</v>
      </c>
      <c r="C72" s="1730">
        <v>19009.083333333332</v>
      </c>
      <c r="D72" s="1730">
        <v>18917.855882352942</v>
      </c>
      <c r="E72" s="1731">
        <v>19389.264999999999</v>
      </c>
      <c r="F72" s="1731">
        <v>19296.213</v>
      </c>
      <c r="G72" s="1732">
        <v>0.48222933691704006</v>
      </c>
      <c r="H72" s="1733">
        <v>238.5</v>
      </c>
      <c r="I72" s="1733">
        <v>2.22888984140591</v>
      </c>
      <c r="J72" s="1753">
        <v>9.4117647058823533</v>
      </c>
      <c r="K72" s="1753">
        <v>4.2084168336673349</v>
      </c>
      <c r="L72" s="1754">
        <v>4.9904113510779169E-2</v>
      </c>
    </row>
    <row r="73" spans="1:12">
      <c r="A73" s="1721" t="s">
        <v>89</v>
      </c>
      <c r="B73" s="1752" t="s">
        <v>29</v>
      </c>
      <c r="C73" s="1730">
        <v>20264.428431372547</v>
      </c>
      <c r="D73" s="1730">
        <v>20183.159803921568</v>
      </c>
      <c r="E73" s="1731">
        <v>20669.717000000001</v>
      </c>
      <c r="F73" s="1731">
        <v>20586.823</v>
      </c>
      <c r="G73" s="1732">
        <v>0.40265562102515884</v>
      </c>
      <c r="H73" s="1733">
        <v>280.8</v>
      </c>
      <c r="I73" s="1733">
        <v>0.82585278276481566</v>
      </c>
      <c r="J73" s="1733">
        <v>3.9473684210526314</v>
      </c>
      <c r="K73" s="1733">
        <v>6.6390846208546126</v>
      </c>
      <c r="L73" s="1734">
        <v>-0.26614322370786958</v>
      </c>
    </row>
    <row r="74" spans="1:12" ht="16.5" thickBot="1">
      <c r="A74" s="1781" t="s">
        <v>89</v>
      </c>
      <c r="B74" s="1782" t="s">
        <v>32</v>
      </c>
      <c r="C74" s="1738">
        <v>20056.72450980392</v>
      </c>
      <c r="D74" s="1738">
        <v>20015.399019607841</v>
      </c>
      <c r="E74" s="1739">
        <v>20457.859</v>
      </c>
      <c r="F74" s="1739">
        <v>20415.706999999999</v>
      </c>
      <c r="G74" s="1740">
        <v>0.20646848037151919</v>
      </c>
      <c r="H74" s="1741">
        <v>309.7</v>
      </c>
      <c r="I74" s="1741">
        <v>2.0092226613965631</v>
      </c>
      <c r="J74" s="1741">
        <v>-1.6877637130801686</v>
      </c>
      <c r="K74" s="1741">
        <v>1.5062382830176482</v>
      </c>
      <c r="L74" s="1742">
        <v>-0.15017770803630781</v>
      </c>
    </row>
    <row r="75" spans="1:12">
      <c r="C75" s="1783"/>
      <c r="D75" s="1783"/>
      <c r="E75" s="1783"/>
      <c r="F75" s="1783"/>
      <c r="G75" s="1784"/>
      <c r="H75" s="1784"/>
      <c r="I75" s="1784"/>
      <c r="J75" s="1784"/>
      <c r="K75" s="1784"/>
      <c r="L75" s="1784"/>
    </row>
    <row r="76" spans="1:12" ht="16.5" thickBot="1">
      <c r="G76" s="1784"/>
      <c r="H76" s="1784"/>
      <c r="I76" s="1784"/>
      <c r="J76" s="1784"/>
      <c r="K76" s="1784"/>
      <c r="L76" s="1785"/>
    </row>
    <row r="77" spans="1:12" ht="16.5" thickBot="1">
      <c r="A77" s="1670" t="s">
        <v>270</v>
      </c>
      <c r="B77" s="1671"/>
      <c r="C77" s="1671"/>
      <c r="D77" s="1671"/>
      <c r="E77" s="1671"/>
      <c r="F77" s="1671"/>
      <c r="G77" s="1786"/>
      <c r="H77" s="1786"/>
      <c r="I77" s="1786"/>
      <c r="J77" s="1786"/>
      <c r="K77" s="1786"/>
      <c r="L77" s="1787"/>
    </row>
    <row r="78" spans="1:12" ht="31.5">
      <c r="A78" s="1673"/>
      <c r="B78" s="1674"/>
      <c r="C78" s="1675" t="s">
        <v>5</v>
      </c>
      <c r="D78" s="1675" t="s">
        <v>5</v>
      </c>
      <c r="E78" s="1675"/>
      <c r="F78" s="1675"/>
      <c r="G78" s="1676"/>
      <c r="H78" s="1677" t="s">
        <v>6</v>
      </c>
      <c r="I78" s="1678"/>
      <c r="J78" s="1679" t="s">
        <v>7</v>
      </c>
      <c r="K78" s="1680" t="s">
        <v>8</v>
      </c>
      <c r="L78" s="1681"/>
    </row>
    <row r="79" spans="1:12">
      <c r="A79" s="1665" t="s">
        <v>9</v>
      </c>
      <c r="B79" s="1666" t="s">
        <v>10</v>
      </c>
      <c r="C79" s="1682" t="s">
        <v>36</v>
      </c>
      <c r="D79" s="1682" t="s">
        <v>36</v>
      </c>
      <c r="E79" s="1683" t="s">
        <v>37</v>
      </c>
      <c r="F79" s="1684"/>
      <c r="G79" s="1685"/>
      <c r="H79" s="1686" t="s">
        <v>11</v>
      </c>
      <c r="I79" s="1687"/>
      <c r="J79" s="1688" t="s">
        <v>12</v>
      </c>
      <c r="K79" s="1689" t="s">
        <v>13</v>
      </c>
      <c r="L79" s="1690"/>
    </row>
    <row r="80" spans="1:12" ht="48" thickBot="1">
      <c r="A80" s="1667" t="s">
        <v>14</v>
      </c>
      <c r="B80" s="1668" t="s">
        <v>15</v>
      </c>
      <c r="C80" s="1691" t="s">
        <v>533</v>
      </c>
      <c r="D80" s="1031" t="s">
        <v>527</v>
      </c>
      <c r="E80" s="1692" t="s">
        <v>533</v>
      </c>
      <c r="F80" s="1693" t="s">
        <v>527</v>
      </c>
      <c r="G80" s="1694" t="s">
        <v>16</v>
      </c>
      <c r="H80" s="1695" t="s">
        <v>533</v>
      </c>
      <c r="I80" s="1696" t="s">
        <v>16</v>
      </c>
      <c r="J80" s="1697" t="s">
        <v>16</v>
      </c>
      <c r="K80" s="1698" t="s">
        <v>533</v>
      </c>
      <c r="L80" s="1699" t="s">
        <v>17</v>
      </c>
    </row>
    <row r="81" spans="1:12" ht="16.5" thickBot="1">
      <c r="A81" s="1700" t="s">
        <v>18</v>
      </c>
      <c r="B81" s="1701" t="s">
        <v>19</v>
      </c>
      <c r="C81" s="1702">
        <v>19533.902404144486</v>
      </c>
      <c r="D81" s="1702">
        <v>19358.681369575115</v>
      </c>
      <c r="E81" s="1703">
        <v>19924.580452227376</v>
      </c>
      <c r="F81" s="1704">
        <v>19745.854996966616</v>
      </c>
      <c r="G81" s="1705">
        <v>0.90512897662934944</v>
      </c>
      <c r="H81" s="1706">
        <v>313.88819378477405</v>
      </c>
      <c r="I81" s="1706">
        <v>0.35144637561996445</v>
      </c>
      <c r="J81" s="1707">
        <v>8.3995292733156806</v>
      </c>
      <c r="K81" s="1706">
        <v>100</v>
      </c>
      <c r="L81" s="1708" t="s">
        <v>19</v>
      </c>
    </row>
    <row r="82" spans="1:12" ht="16.5" thickBot="1">
      <c r="A82" s="1709"/>
      <c r="B82" s="1710"/>
      <c r="C82" s="1711"/>
      <c r="D82" s="1711"/>
      <c r="E82" s="1711"/>
      <c r="F82" s="1711"/>
      <c r="G82" s="1712"/>
      <c r="H82" s="1707"/>
      <c r="I82" s="1707"/>
      <c r="J82" s="1707"/>
      <c r="K82" s="1707"/>
      <c r="L82" s="1713"/>
    </row>
    <row r="83" spans="1:12">
      <c r="A83" s="1714" t="s">
        <v>80</v>
      </c>
      <c r="B83" s="1715" t="s">
        <v>19</v>
      </c>
      <c r="C83" s="1716" t="s">
        <v>73</v>
      </c>
      <c r="D83" s="1716">
        <v>19469.414398084813</v>
      </c>
      <c r="E83" s="1717" t="s">
        <v>73</v>
      </c>
      <c r="F83" s="1717">
        <v>19858.802686046511</v>
      </c>
      <c r="G83" s="1718" t="s">
        <v>73</v>
      </c>
      <c r="H83" s="1719" t="s">
        <v>73</v>
      </c>
      <c r="I83" s="1719" t="s">
        <v>73</v>
      </c>
      <c r="J83" s="1719" t="s">
        <v>73</v>
      </c>
      <c r="K83" s="1719" t="s">
        <v>73</v>
      </c>
      <c r="L83" s="1720" t="s">
        <v>73</v>
      </c>
    </row>
    <row r="84" spans="1:12">
      <c r="A84" s="1721" t="s">
        <v>81</v>
      </c>
      <c r="B84" s="1722" t="s">
        <v>19</v>
      </c>
      <c r="C84" s="1723">
        <v>20776.199832839011</v>
      </c>
      <c r="D84" s="1723">
        <v>20262.897555606291</v>
      </c>
      <c r="E84" s="1724">
        <v>21191.72382949579</v>
      </c>
      <c r="F84" s="1724">
        <v>20668.155506718416</v>
      </c>
      <c r="G84" s="1725">
        <v>2.5332126159355712</v>
      </c>
      <c r="H84" s="1726">
        <v>351.65717894736844</v>
      </c>
      <c r="I84" s="1726">
        <v>0.71524292469029638</v>
      </c>
      <c r="J84" s="1726">
        <v>6.9338135974786139</v>
      </c>
      <c r="K84" s="1726">
        <v>32.229610530601164</v>
      </c>
      <c r="L84" s="1727">
        <v>-0.44176340290869121</v>
      </c>
    </row>
    <row r="85" spans="1:12">
      <c r="A85" s="1728" t="s">
        <v>82</v>
      </c>
      <c r="B85" s="1729" t="s">
        <v>19</v>
      </c>
      <c r="C85" s="1730">
        <v>20295.328143999373</v>
      </c>
      <c r="D85" s="1730">
        <v>19756.257031564819</v>
      </c>
      <c r="E85" s="1731">
        <v>20701.234706879361</v>
      </c>
      <c r="F85" s="1731">
        <v>20151.382172196118</v>
      </c>
      <c r="G85" s="1732">
        <v>2.7286095315184009</v>
      </c>
      <c r="H85" s="1733">
        <v>396.53871499176279</v>
      </c>
      <c r="I85" s="1733">
        <v>2.391247429987839</v>
      </c>
      <c r="J85" s="1733">
        <v>11.580882352941178</v>
      </c>
      <c r="K85" s="1733">
        <v>8.2372099335052233</v>
      </c>
      <c r="L85" s="1734">
        <v>0.2348563000836279</v>
      </c>
    </row>
    <row r="86" spans="1:12">
      <c r="A86" s="1728" t="s">
        <v>83</v>
      </c>
      <c r="B86" s="1729" t="s">
        <v>19</v>
      </c>
      <c r="C86" s="1730" t="s">
        <v>73</v>
      </c>
      <c r="D86" s="1730" t="s">
        <v>73</v>
      </c>
      <c r="E86" s="1731" t="s">
        <v>73</v>
      </c>
      <c r="F86" s="1731" t="s">
        <v>73</v>
      </c>
      <c r="G86" s="1732" t="s">
        <v>73</v>
      </c>
      <c r="H86" s="1733" t="s">
        <v>73</v>
      </c>
      <c r="I86" s="1733" t="s">
        <v>73</v>
      </c>
      <c r="J86" s="1733" t="s">
        <v>73</v>
      </c>
      <c r="K86" s="1733" t="s">
        <v>73</v>
      </c>
      <c r="L86" s="1734" t="s">
        <v>73</v>
      </c>
    </row>
    <row r="87" spans="1:12">
      <c r="A87" s="1728" t="s">
        <v>71</v>
      </c>
      <c r="B87" s="1729" t="s">
        <v>19</v>
      </c>
      <c r="C87" s="1730">
        <v>17031.153187688196</v>
      </c>
      <c r="D87" s="1730">
        <v>16927.262084028829</v>
      </c>
      <c r="E87" s="1731">
        <v>17371.776251441959</v>
      </c>
      <c r="F87" s="1731">
        <v>17265.807325709407</v>
      </c>
      <c r="G87" s="1732">
        <v>0.6137501926988389</v>
      </c>
      <c r="H87" s="1733">
        <v>274.24726235741446</v>
      </c>
      <c r="I87" s="1733">
        <v>0.51344256540874089</v>
      </c>
      <c r="J87" s="1733">
        <v>13.508847647820458</v>
      </c>
      <c r="K87" s="1733">
        <v>35.690052924413081</v>
      </c>
      <c r="L87" s="1734">
        <v>1.6064989379464691</v>
      </c>
    </row>
    <row r="88" spans="1:12" ht="16.5" thickBot="1">
      <c r="A88" s="1736" t="s">
        <v>84</v>
      </c>
      <c r="B88" s="1737" t="s">
        <v>19</v>
      </c>
      <c r="C88" s="1738">
        <v>20666.39236800688</v>
      </c>
      <c r="D88" s="1738">
        <v>20848.927737183163</v>
      </c>
      <c r="E88" s="1739">
        <v>21079.720215367019</v>
      </c>
      <c r="F88" s="1739">
        <v>21265.906291926825</v>
      </c>
      <c r="G88" s="1740">
        <v>-0.87551442202342677</v>
      </c>
      <c r="H88" s="1741">
        <v>293.61809903244165</v>
      </c>
      <c r="I88" s="1741">
        <v>-0.89578152860806703</v>
      </c>
      <c r="J88" s="1741">
        <v>3.1708749266001175</v>
      </c>
      <c r="K88" s="1741">
        <v>23.843126611480525</v>
      </c>
      <c r="L88" s="1742">
        <v>-1.2083591196168584</v>
      </c>
    </row>
    <row r="89" spans="1:12" ht="16.5" thickBot="1">
      <c r="A89" s="1709"/>
      <c r="B89" s="1743"/>
      <c r="C89" s="1711"/>
      <c r="D89" s="1711"/>
      <c r="E89" s="1711"/>
      <c r="F89" s="1711"/>
      <c r="G89" s="1712"/>
      <c r="H89" s="1707"/>
      <c r="I89" s="1707"/>
      <c r="J89" s="1707"/>
      <c r="K89" s="1707"/>
      <c r="L89" s="1713"/>
    </row>
    <row r="90" spans="1:12">
      <c r="A90" s="1744" t="s">
        <v>85</v>
      </c>
      <c r="B90" s="1745" t="s">
        <v>21</v>
      </c>
      <c r="C90" s="1746" t="s">
        <v>73</v>
      </c>
      <c r="D90" s="1746" t="s">
        <v>73</v>
      </c>
      <c r="E90" s="1747" t="s">
        <v>73</v>
      </c>
      <c r="F90" s="1747" t="s">
        <v>73</v>
      </c>
      <c r="G90" s="1748" t="s">
        <v>73</v>
      </c>
      <c r="H90" s="1749" t="s">
        <v>73</v>
      </c>
      <c r="I90" s="1749" t="s">
        <v>73</v>
      </c>
      <c r="J90" s="1750" t="s">
        <v>73</v>
      </c>
      <c r="K90" s="1750" t="s">
        <v>73</v>
      </c>
      <c r="L90" s="1751" t="s">
        <v>73</v>
      </c>
    </row>
    <row r="91" spans="1:12">
      <c r="A91" s="1721" t="s">
        <v>85</v>
      </c>
      <c r="B91" s="1752" t="s">
        <v>22</v>
      </c>
      <c r="C91" s="1730" t="s">
        <v>73</v>
      </c>
      <c r="D91" s="1730" t="s">
        <v>73</v>
      </c>
      <c r="E91" s="1731" t="s">
        <v>73</v>
      </c>
      <c r="F91" s="1731" t="s">
        <v>73</v>
      </c>
      <c r="G91" s="1732" t="s">
        <v>73</v>
      </c>
      <c r="H91" s="1733" t="s">
        <v>73</v>
      </c>
      <c r="I91" s="1733" t="s">
        <v>73</v>
      </c>
      <c r="J91" s="1753" t="s">
        <v>73</v>
      </c>
      <c r="K91" s="1753" t="s">
        <v>73</v>
      </c>
      <c r="L91" s="1754" t="s">
        <v>73</v>
      </c>
    </row>
    <row r="92" spans="1:12">
      <c r="A92" s="1721" t="s">
        <v>85</v>
      </c>
      <c r="B92" s="1752" t="s">
        <v>23</v>
      </c>
      <c r="C92" s="1730" t="s">
        <v>73</v>
      </c>
      <c r="D92" s="1730" t="s">
        <v>73</v>
      </c>
      <c r="E92" s="1731" t="s">
        <v>73</v>
      </c>
      <c r="F92" s="1731" t="s">
        <v>73</v>
      </c>
      <c r="G92" s="1732" t="s">
        <v>73</v>
      </c>
      <c r="H92" s="1733" t="s">
        <v>73</v>
      </c>
      <c r="I92" s="1733" t="s">
        <v>73</v>
      </c>
      <c r="J92" s="1753" t="s">
        <v>73</v>
      </c>
      <c r="K92" s="1753" t="s">
        <v>73</v>
      </c>
      <c r="L92" s="1754" t="s">
        <v>73</v>
      </c>
    </row>
    <row r="93" spans="1:12">
      <c r="A93" s="1744" t="s">
        <v>85</v>
      </c>
      <c r="B93" s="1755" t="s">
        <v>24</v>
      </c>
      <c r="C93" s="1756" t="s">
        <v>73</v>
      </c>
      <c r="D93" s="1756" t="s">
        <v>200</v>
      </c>
      <c r="E93" s="1757" t="s">
        <v>73</v>
      </c>
      <c r="F93" s="1757" t="s">
        <v>200</v>
      </c>
      <c r="G93" s="1758" t="s">
        <v>73</v>
      </c>
      <c r="H93" s="1759" t="s">
        <v>73</v>
      </c>
      <c r="I93" s="1759" t="s">
        <v>73</v>
      </c>
      <c r="J93" s="1760" t="s">
        <v>73</v>
      </c>
      <c r="K93" s="1760" t="s">
        <v>73</v>
      </c>
      <c r="L93" s="1761" t="s">
        <v>73</v>
      </c>
    </row>
    <row r="94" spans="1:12">
      <c r="A94" s="1721" t="s">
        <v>85</v>
      </c>
      <c r="B94" s="1752" t="s">
        <v>25</v>
      </c>
      <c r="C94" s="1730" t="s">
        <v>73</v>
      </c>
      <c r="D94" s="1730" t="s">
        <v>73</v>
      </c>
      <c r="E94" s="1731" t="s">
        <v>73</v>
      </c>
      <c r="F94" s="1731" t="s">
        <v>73</v>
      </c>
      <c r="G94" s="1732" t="s">
        <v>73</v>
      </c>
      <c r="H94" s="1733" t="s">
        <v>73</v>
      </c>
      <c r="I94" s="1733" t="s">
        <v>73</v>
      </c>
      <c r="J94" s="1753" t="s">
        <v>73</v>
      </c>
      <c r="K94" s="1753" t="s">
        <v>73</v>
      </c>
      <c r="L94" s="1754" t="s">
        <v>73</v>
      </c>
    </row>
    <row r="95" spans="1:12">
      <c r="A95" s="1721" t="s">
        <v>85</v>
      </c>
      <c r="B95" s="1752" t="s">
        <v>26</v>
      </c>
      <c r="C95" s="1730" t="s">
        <v>73</v>
      </c>
      <c r="D95" s="1730" t="s">
        <v>200</v>
      </c>
      <c r="E95" s="1731" t="s">
        <v>73</v>
      </c>
      <c r="F95" s="1731" t="s">
        <v>200</v>
      </c>
      <c r="G95" s="1732" t="s">
        <v>73</v>
      </c>
      <c r="H95" s="1733" t="s">
        <v>73</v>
      </c>
      <c r="I95" s="1733" t="s">
        <v>73</v>
      </c>
      <c r="J95" s="1753" t="s">
        <v>73</v>
      </c>
      <c r="K95" s="1753" t="s">
        <v>73</v>
      </c>
      <c r="L95" s="1754" t="s">
        <v>73</v>
      </c>
    </row>
    <row r="96" spans="1:12">
      <c r="A96" s="1744" t="s">
        <v>85</v>
      </c>
      <c r="B96" s="1755" t="s">
        <v>27</v>
      </c>
      <c r="C96" s="1756" t="s">
        <v>73</v>
      </c>
      <c r="D96" s="1756">
        <v>19117.672424128883</v>
      </c>
      <c r="E96" s="1757" t="s">
        <v>73</v>
      </c>
      <c r="F96" s="1757">
        <v>19500.025872611463</v>
      </c>
      <c r="G96" s="1758" t="s">
        <v>73</v>
      </c>
      <c r="H96" s="1759" t="s">
        <v>73</v>
      </c>
      <c r="I96" s="1759" t="s">
        <v>73</v>
      </c>
      <c r="J96" s="1760" t="s">
        <v>73</v>
      </c>
      <c r="K96" s="1760" t="s">
        <v>73</v>
      </c>
      <c r="L96" s="1761" t="s">
        <v>73</v>
      </c>
    </row>
    <row r="97" spans="1:12">
      <c r="A97" s="1721" t="s">
        <v>85</v>
      </c>
      <c r="B97" s="1752" t="s">
        <v>28</v>
      </c>
      <c r="C97" s="1730" t="s">
        <v>73</v>
      </c>
      <c r="D97" s="1730">
        <v>18599.334313725489</v>
      </c>
      <c r="E97" s="1731" t="s">
        <v>73</v>
      </c>
      <c r="F97" s="1731">
        <v>18971.321</v>
      </c>
      <c r="G97" s="1732" t="s">
        <v>73</v>
      </c>
      <c r="H97" s="1733" t="s">
        <v>73</v>
      </c>
      <c r="I97" s="1733" t="s">
        <v>73</v>
      </c>
      <c r="J97" s="1753" t="s">
        <v>73</v>
      </c>
      <c r="K97" s="1753" t="s">
        <v>73</v>
      </c>
      <c r="L97" s="1754" t="s">
        <v>73</v>
      </c>
    </row>
    <row r="98" spans="1:12" ht="16.5" thickBot="1">
      <c r="A98" s="1762" t="s">
        <v>85</v>
      </c>
      <c r="B98" s="1763" t="s">
        <v>29</v>
      </c>
      <c r="C98" s="1764" t="s">
        <v>73</v>
      </c>
      <c r="D98" s="1764" t="s">
        <v>200</v>
      </c>
      <c r="E98" s="1765" t="s">
        <v>73</v>
      </c>
      <c r="F98" s="1765" t="s">
        <v>200</v>
      </c>
      <c r="G98" s="1766" t="s">
        <v>73</v>
      </c>
      <c r="H98" s="1753" t="s">
        <v>73</v>
      </c>
      <c r="I98" s="1753" t="s">
        <v>73</v>
      </c>
      <c r="J98" s="1753" t="s">
        <v>73</v>
      </c>
      <c r="K98" s="1753" t="s">
        <v>73</v>
      </c>
      <c r="L98" s="1754" t="s">
        <v>73</v>
      </c>
    </row>
    <row r="99" spans="1:12" ht="16.5" thickBot="1">
      <c r="A99" s="1709"/>
      <c r="B99" s="1743"/>
      <c r="C99" s="1711"/>
      <c r="D99" s="1711"/>
      <c r="E99" s="1711"/>
      <c r="F99" s="1711"/>
      <c r="G99" s="1712"/>
      <c r="H99" s="1707"/>
      <c r="I99" s="1707"/>
      <c r="J99" s="1707"/>
      <c r="K99" s="1707"/>
      <c r="L99" s="1713"/>
    </row>
    <row r="100" spans="1:12">
      <c r="A100" s="1744" t="s">
        <v>86</v>
      </c>
      <c r="B100" s="1745" t="s">
        <v>21</v>
      </c>
      <c r="C100" s="1746">
        <v>21881.092272429301</v>
      </c>
      <c r="D100" s="1746">
        <v>21244.181125560761</v>
      </c>
      <c r="E100" s="1747">
        <v>22318.714117877887</v>
      </c>
      <c r="F100" s="1747">
        <v>21669.064748071978</v>
      </c>
      <c r="G100" s="1748">
        <v>2.9980498805963118</v>
      </c>
      <c r="H100" s="1749">
        <v>409.70643086816722</v>
      </c>
      <c r="I100" s="1749">
        <v>0.53969311939038589</v>
      </c>
      <c r="J100" s="1750">
        <v>48.095238095238095</v>
      </c>
      <c r="K100" s="1750">
        <v>4.220382684217669</v>
      </c>
      <c r="L100" s="1751">
        <v>1.1312388183747739</v>
      </c>
    </row>
    <row r="101" spans="1:12">
      <c r="A101" s="1721" t="s">
        <v>86</v>
      </c>
      <c r="B101" s="1752" t="s">
        <v>22</v>
      </c>
      <c r="C101" s="1730">
        <v>22158.666666666668</v>
      </c>
      <c r="D101" s="1730">
        <v>21611.358823529412</v>
      </c>
      <c r="E101" s="1731">
        <v>22601.84</v>
      </c>
      <c r="F101" s="1731">
        <v>22043.585999999999</v>
      </c>
      <c r="G101" s="1732">
        <v>2.5325008372049851</v>
      </c>
      <c r="H101" s="1733">
        <v>408.6</v>
      </c>
      <c r="I101" s="1733">
        <v>1.7683686176836917</v>
      </c>
      <c r="J101" s="1753">
        <v>62.601626016260155</v>
      </c>
      <c r="K101" s="1753">
        <v>2.714072465734835</v>
      </c>
      <c r="L101" s="1754">
        <v>0.90471677288399643</v>
      </c>
    </row>
    <row r="102" spans="1:12">
      <c r="A102" s="1721" t="s">
        <v>86</v>
      </c>
      <c r="B102" s="1752" t="s">
        <v>23</v>
      </c>
      <c r="C102" s="1730">
        <v>21384.738235294117</v>
      </c>
      <c r="D102" s="1730">
        <v>20743.078431372549</v>
      </c>
      <c r="E102" s="1731">
        <v>21812.433000000001</v>
      </c>
      <c r="F102" s="1731">
        <v>21157.94</v>
      </c>
      <c r="G102" s="1732">
        <v>3.0933682579684141</v>
      </c>
      <c r="H102" s="1733">
        <v>411.7</v>
      </c>
      <c r="I102" s="1733">
        <v>-1.0336538461538489</v>
      </c>
      <c r="J102" s="1753">
        <v>27.586206896551722</v>
      </c>
      <c r="K102" s="1753">
        <v>1.5063102184828334</v>
      </c>
      <c r="L102" s="1754">
        <v>0.22652204549077681</v>
      </c>
    </row>
    <row r="103" spans="1:12">
      <c r="A103" s="1744" t="s">
        <v>86</v>
      </c>
      <c r="B103" s="1755" t="s">
        <v>24</v>
      </c>
      <c r="C103" s="1756">
        <v>21134.9335376977</v>
      </c>
      <c r="D103" s="1756">
        <v>20660.254841995396</v>
      </c>
      <c r="E103" s="1757">
        <v>21557.632208451654</v>
      </c>
      <c r="F103" s="1757">
        <v>21073.459938835305</v>
      </c>
      <c r="G103" s="1758">
        <v>2.2975452109982664</v>
      </c>
      <c r="H103" s="1759">
        <v>364.72946979038221</v>
      </c>
      <c r="I103" s="1759">
        <v>0.38345356241698714</v>
      </c>
      <c r="J103" s="1760">
        <v>-2.9904306220095696</v>
      </c>
      <c r="K103" s="1760">
        <v>11.005563848554756</v>
      </c>
      <c r="L103" s="1761">
        <v>-1.2921707792769599</v>
      </c>
    </row>
    <row r="104" spans="1:12">
      <c r="A104" s="1721" t="s">
        <v>86</v>
      </c>
      <c r="B104" s="1752" t="s">
        <v>25</v>
      </c>
      <c r="C104" s="1730">
        <v>21319.524509803923</v>
      </c>
      <c r="D104" s="1730">
        <v>20759.076470588236</v>
      </c>
      <c r="E104" s="1731">
        <v>21745.915000000001</v>
      </c>
      <c r="F104" s="1731">
        <v>21174.258000000002</v>
      </c>
      <c r="G104" s="1732">
        <v>2.6997734702202987</v>
      </c>
      <c r="H104" s="1733">
        <v>352.8</v>
      </c>
      <c r="I104" s="1733">
        <v>0.11350737797957836</v>
      </c>
      <c r="J104" s="1753">
        <v>-5.8925476603119584</v>
      </c>
      <c r="K104" s="1753">
        <v>7.3687067444700771</v>
      </c>
      <c r="L104" s="1754">
        <v>-1.1190837821554007</v>
      </c>
    </row>
    <row r="105" spans="1:12">
      <c r="A105" s="1721" t="s">
        <v>86</v>
      </c>
      <c r="B105" s="1752" t="s">
        <v>26</v>
      </c>
      <c r="C105" s="1730">
        <v>20795.663725490198</v>
      </c>
      <c r="D105" s="1730">
        <v>20460.111764705882</v>
      </c>
      <c r="E105" s="1731">
        <v>21211.577000000001</v>
      </c>
      <c r="F105" s="1731">
        <v>20869.313999999998</v>
      </c>
      <c r="G105" s="1732">
        <v>1.6400299501938715</v>
      </c>
      <c r="H105" s="1733">
        <v>388.9</v>
      </c>
      <c r="I105" s="1733">
        <v>0.3095176683002292</v>
      </c>
      <c r="J105" s="1753">
        <v>3.4749034749034751</v>
      </c>
      <c r="K105" s="1753">
        <v>3.6368571040846795</v>
      </c>
      <c r="L105" s="1754">
        <v>-0.1730869971215574</v>
      </c>
    </row>
    <row r="106" spans="1:12">
      <c r="A106" s="1744" t="s">
        <v>86</v>
      </c>
      <c r="B106" s="1755" t="s">
        <v>27</v>
      </c>
      <c r="C106" s="1756">
        <v>20176.858105566782</v>
      </c>
      <c r="D106" s="1756">
        <v>19732.808024093276</v>
      </c>
      <c r="E106" s="1757">
        <v>20580.395267678119</v>
      </c>
      <c r="F106" s="1757">
        <v>20127.464184575143</v>
      </c>
      <c r="G106" s="1758">
        <v>2.2503136955031016</v>
      </c>
      <c r="H106" s="1759">
        <v>328.78810853950517</v>
      </c>
      <c r="I106" s="1759">
        <v>4.3409008820877483E-2</v>
      </c>
      <c r="J106" s="1760">
        <v>6.6382978723404245</v>
      </c>
      <c r="K106" s="1760">
        <v>17.003663997828742</v>
      </c>
      <c r="L106" s="1761">
        <v>-0.28083144200650523</v>
      </c>
    </row>
    <row r="107" spans="1:12">
      <c r="A107" s="1721" t="s">
        <v>86</v>
      </c>
      <c r="B107" s="1752" t="s">
        <v>28</v>
      </c>
      <c r="C107" s="1730">
        <v>20195.947058823531</v>
      </c>
      <c r="D107" s="1730">
        <v>19757.563725490196</v>
      </c>
      <c r="E107" s="1731">
        <v>20599.866000000002</v>
      </c>
      <c r="F107" s="1731">
        <v>20152.715</v>
      </c>
      <c r="G107" s="1732">
        <v>2.2188127009189662</v>
      </c>
      <c r="H107" s="1733">
        <v>314.3</v>
      </c>
      <c r="I107" s="1733">
        <v>0.51167252958107545</v>
      </c>
      <c r="J107" s="1753">
        <v>8.9680589680589691</v>
      </c>
      <c r="K107" s="1753">
        <v>12.036911385533994</v>
      </c>
      <c r="L107" s="1754">
        <v>6.2801353171535013E-2</v>
      </c>
    </row>
    <row r="108" spans="1:12" ht="16.5" thickBot="1">
      <c r="A108" s="1762" t="s">
        <v>86</v>
      </c>
      <c r="B108" s="1763" t="s">
        <v>29</v>
      </c>
      <c r="C108" s="1764">
        <v>20136.905882352941</v>
      </c>
      <c r="D108" s="1764">
        <v>19684.944117647057</v>
      </c>
      <c r="E108" s="1765">
        <v>20539.644</v>
      </c>
      <c r="F108" s="1765">
        <v>20078.643</v>
      </c>
      <c r="G108" s="1766">
        <v>2.2959768745328066</v>
      </c>
      <c r="H108" s="1753">
        <v>363.9</v>
      </c>
      <c r="I108" s="1753">
        <v>-0.19199122325837781</v>
      </c>
      <c r="J108" s="1753">
        <v>1.3850415512465373</v>
      </c>
      <c r="K108" s="1753">
        <v>4.9667526122947478</v>
      </c>
      <c r="L108" s="1754">
        <v>-0.34363279517803846</v>
      </c>
    </row>
    <row r="109" spans="1:12" ht="16.5" thickBot="1">
      <c r="A109" s="1767"/>
      <c r="B109" s="1768"/>
      <c r="C109" s="1769"/>
      <c r="D109" s="1769"/>
      <c r="E109" s="1769"/>
      <c r="F109" s="1769"/>
      <c r="G109" s="1770"/>
      <c r="H109" s="1771"/>
      <c r="I109" s="1771"/>
      <c r="J109" s="1771"/>
      <c r="K109" s="1771"/>
      <c r="L109" s="1772"/>
    </row>
    <row r="110" spans="1:12">
      <c r="A110" s="1721" t="s">
        <v>87</v>
      </c>
      <c r="B110" s="1773" t="s">
        <v>26</v>
      </c>
      <c r="C110" s="1774">
        <v>20426.152941176471</v>
      </c>
      <c r="D110" s="1774">
        <v>20037.732352941177</v>
      </c>
      <c r="E110" s="1775">
        <v>20834.675999999999</v>
      </c>
      <c r="F110" s="1775">
        <v>20438.487000000001</v>
      </c>
      <c r="G110" s="1776">
        <v>1.9384458350561784</v>
      </c>
      <c r="H110" s="1777">
        <v>417</v>
      </c>
      <c r="I110" s="1777">
        <v>2.8867505551443347</v>
      </c>
      <c r="J110" s="1777">
        <v>1.1583011583011582</v>
      </c>
      <c r="K110" s="1777">
        <v>3.555434930112634</v>
      </c>
      <c r="L110" s="1778">
        <v>-0.25450917109360294</v>
      </c>
    </row>
    <row r="111" spans="1:12" ht="16.5" thickBot="1">
      <c r="A111" s="1762" t="s">
        <v>87</v>
      </c>
      <c r="B111" s="1763" t="s">
        <v>29</v>
      </c>
      <c r="C111" s="1764">
        <v>20186.596078431372</v>
      </c>
      <c r="D111" s="1764">
        <v>19476.725490196077</v>
      </c>
      <c r="E111" s="1765">
        <v>20590.328000000001</v>
      </c>
      <c r="F111" s="1765">
        <v>19866.259999999998</v>
      </c>
      <c r="G111" s="1766">
        <v>3.6447121904173359</v>
      </c>
      <c r="H111" s="1753">
        <v>381</v>
      </c>
      <c r="I111" s="1753">
        <v>2.7231059584793811</v>
      </c>
      <c r="J111" s="1753">
        <v>21.052631578947366</v>
      </c>
      <c r="K111" s="1753">
        <v>4.6817750033925911</v>
      </c>
      <c r="L111" s="1754">
        <v>0.4893654711772335</v>
      </c>
    </row>
    <row r="112" spans="1:12" ht="16.5" thickBot="1">
      <c r="A112" s="1767"/>
      <c r="B112" s="1768"/>
      <c r="C112" s="1769"/>
      <c r="D112" s="1769"/>
      <c r="E112" s="1769"/>
      <c r="F112" s="1769"/>
      <c r="G112" s="1770"/>
      <c r="H112" s="1771"/>
      <c r="I112" s="1771"/>
      <c r="J112" s="1771"/>
      <c r="K112" s="1771"/>
      <c r="L112" s="1772"/>
    </row>
    <row r="113" spans="1:12">
      <c r="A113" s="1744" t="s">
        <v>88</v>
      </c>
      <c r="B113" s="1745" t="s">
        <v>21</v>
      </c>
      <c r="C113" s="1746" t="s">
        <v>73</v>
      </c>
      <c r="D113" s="1746" t="s">
        <v>73</v>
      </c>
      <c r="E113" s="1747" t="s">
        <v>73</v>
      </c>
      <c r="F113" s="1747" t="s">
        <v>73</v>
      </c>
      <c r="G113" s="1748" t="s">
        <v>73</v>
      </c>
      <c r="H113" s="1749" t="s">
        <v>73</v>
      </c>
      <c r="I113" s="1749" t="s">
        <v>73</v>
      </c>
      <c r="J113" s="1750" t="s">
        <v>73</v>
      </c>
      <c r="K113" s="1750" t="s">
        <v>73</v>
      </c>
      <c r="L113" s="1751" t="s">
        <v>73</v>
      </c>
    </row>
    <row r="114" spans="1:12">
      <c r="A114" s="1728" t="s">
        <v>88</v>
      </c>
      <c r="B114" s="1752" t="s">
        <v>22</v>
      </c>
      <c r="C114" s="1730" t="s">
        <v>73</v>
      </c>
      <c r="D114" s="1730" t="s">
        <v>73</v>
      </c>
      <c r="E114" s="1731" t="s">
        <v>73</v>
      </c>
      <c r="F114" s="1731" t="s">
        <v>73</v>
      </c>
      <c r="G114" s="1732" t="s">
        <v>73</v>
      </c>
      <c r="H114" s="1733" t="s">
        <v>73</v>
      </c>
      <c r="I114" s="1733" t="s">
        <v>73</v>
      </c>
      <c r="J114" s="1753" t="s">
        <v>73</v>
      </c>
      <c r="K114" s="1753" t="s">
        <v>73</v>
      </c>
      <c r="L114" s="1754" t="s">
        <v>73</v>
      </c>
    </row>
    <row r="115" spans="1:12">
      <c r="A115" s="1728" t="s">
        <v>88</v>
      </c>
      <c r="B115" s="1752" t="s">
        <v>23</v>
      </c>
      <c r="C115" s="1730" t="s">
        <v>73</v>
      </c>
      <c r="D115" s="1730" t="s">
        <v>73</v>
      </c>
      <c r="E115" s="1731" t="s">
        <v>73</v>
      </c>
      <c r="F115" s="1731" t="s">
        <v>73</v>
      </c>
      <c r="G115" s="1732" t="s">
        <v>73</v>
      </c>
      <c r="H115" s="1733" t="s">
        <v>73</v>
      </c>
      <c r="I115" s="1733" t="s">
        <v>73</v>
      </c>
      <c r="J115" s="1753" t="s">
        <v>73</v>
      </c>
      <c r="K115" s="1753" t="s">
        <v>73</v>
      </c>
      <c r="L115" s="1754" t="s">
        <v>73</v>
      </c>
    </row>
    <row r="116" spans="1:12">
      <c r="A116" s="1728" t="s">
        <v>88</v>
      </c>
      <c r="B116" s="1752" t="s">
        <v>30</v>
      </c>
      <c r="C116" s="1730" t="s">
        <v>73</v>
      </c>
      <c r="D116" s="1730" t="s">
        <v>73</v>
      </c>
      <c r="E116" s="1731" t="s">
        <v>73</v>
      </c>
      <c r="F116" s="1731" t="s">
        <v>73</v>
      </c>
      <c r="G116" s="1732" t="s">
        <v>73</v>
      </c>
      <c r="H116" s="1733" t="s">
        <v>73</v>
      </c>
      <c r="I116" s="1733" t="s">
        <v>73</v>
      </c>
      <c r="J116" s="1753" t="s">
        <v>73</v>
      </c>
      <c r="K116" s="1753" t="s">
        <v>73</v>
      </c>
      <c r="L116" s="1754" t="s">
        <v>73</v>
      </c>
    </row>
    <row r="117" spans="1:12">
      <c r="A117" s="1779" t="s">
        <v>88</v>
      </c>
      <c r="B117" s="1755" t="s">
        <v>24</v>
      </c>
      <c r="C117" s="1756" t="s">
        <v>73</v>
      </c>
      <c r="D117" s="1756" t="s">
        <v>73</v>
      </c>
      <c r="E117" s="1757" t="s">
        <v>73</v>
      </c>
      <c r="F117" s="1757" t="s">
        <v>73</v>
      </c>
      <c r="G117" s="1758" t="s">
        <v>73</v>
      </c>
      <c r="H117" s="1759" t="s">
        <v>73</v>
      </c>
      <c r="I117" s="1759" t="s">
        <v>73</v>
      </c>
      <c r="J117" s="1760" t="s">
        <v>73</v>
      </c>
      <c r="K117" s="1760" t="s">
        <v>73</v>
      </c>
      <c r="L117" s="1761" t="s">
        <v>73</v>
      </c>
    </row>
    <row r="118" spans="1:12">
      <c r="A118" s="1728" t="s">
        <v>88</v>
      </c>
      <c r="B118" s="1752" t="s">
        <v>26</v>
      </c>
      <c r="C118" s="1730" t="s">
        <v>73</v>
      </c>
      <c r="D118" s="1730" t="s">
        <v>73</v>
      </c>
      <c r="E118" s="1731" t="s">
        <v>73</v>
      </c>
      <c r="F118" s="1731" t="s">
        <v>73</v>
      </c>
      <c r="G118" s="1732" t="s">
        <v>73</v>
      </c>
      <c r="H118" s="1733" t="s">
        <v>73</v>
      </c>
      <c r="I118" s="1733" t="s">
        <v>73</v>
      </c>
      <c r="J118" s="1753" t="s">
        <v>73</v>
      </c>
      <c r="K118" s="1753" t="s">
        <v>73</v>
      </c>
      <c r="L118" s="1754" t="s">
        <v>73</v>
      </c>
    </row>
    <row r="119" spans="1:12">
      <c r="A119" s="1728" t="s">
        <v>88</v>
      </c>
      <c r="B119" s="1752" t="s">
        <v>31</v>
      </c>
      <c r="C119" s="1730" t="s">
        <v>73</v>
      </c>
      <c r="D119" s="1730" t="s">
        <v>73</v>
      </c>
      <c r="E119" s="1731" t="s">
        <v>73</v>
      </c>
      <c r="F119" s="1731" t="s">
        <v>73</v>
      </c>
      <c r="G119" s="1732" t="s">
        <v>73</v>
      </c>
      <c r="H119" s="1733" t="s">
        <v>73</v>
      </c>
      <c r="I119" s="1733" t="s">
        <v>73</v>
      </c>
      <c r="J119" s="1753" t="s">
        <v>73</v>
      </c>
      <c r="K119" s="1753" t="s">
        <v>73</v>
      </c>
      <c r="L119" s="1754" t="s">
        <v>73</v>
      </c>
    </row>
    <row r="120" spans="1:12">
      <c r="A120" s="1779" t="s">
        <v>88</v>
      </c>
      <c r="B120" s="1755" t="s">
        <v>27</v>
      </c>
      <c r="C120" s="1756" t="s">
        <v>73</v>
      </c>
      <c r="D120" s="1756" t="s">
        <v>73</v>
      </c>
      <c r="E120" s="1757" t="s">
        <v>73</v>
      </c>
      <c r="F120" s="1757" t="s">
        <v>73</v>
      </c>
      <c r="G120" s="1758" t="s">
        <v>73</v>
      </c>
      <c r="H120" s="1759" t="s">
        <v>73</v>
      </c>
      <c r="I120" s="1759" t="s">
        <v>73</v>
      </c>
      <c r="J120" s="1760" t="s">
        <v>73</v>
      </c>
      <c r="K120" s="1760" t="s">
        <v>73</v>
      </c>
      <c r="L120" s="1761" t="s">
        <v>73</v>
      </c>
    </row>
    <row r="121" spans="1:12">
      <c r="A121" s="1728" t="s">
        <v>88</v>
      </c>
      <c r="B121" s="1752" t="s">
        <v>29</v>
      </c>
      <c r="C121" s="1730" t="s">
        <v>73</v>
      </c>
      <c r="D121" s="1730" t="s">
        <v>73</v>
      </c>
      <c r="E121" s="1731" t="s">
        <v>73</v>
      </c>
      <c r="F121" s="1731" t="s">
        <v>73</v>
      </c>
      <c r="G121" s="1732" t="s">
        <v>73</v>
      </c>
      <c r="H121" s="1733" t="s">
        <v>73</v>
      </c>
      <c r="I121" s="1733" t="s">
        <v>73</v>
      </c>
      <c r="J121" s="1753" t="s">
        <v>73</v>
      </c>
      <c r="K121" s="1753" t="s">
        <v>73</v>
      </c>
      <c r="L121" s="1754" t="s">
        <v>73</v>
      </c>
    </row>
    <row r="122" spans="1:12" ht="16.5" thickBot="1">
      <c r="A122" s="1780" t="s">
        <v>88</v>
      </c>
      <c r="B122" s="1752" t="s">
        <v>32</v>
      </c>
      <c r="C122" s="1764" t="s">
        <v>73</v>
      </c>
      <c r="D122" s="1764" t="s">
        <v>73</v>
      </c>
      <c r="E122" s="1765" t="s">
        <v>73</v>
      </c>
      <c r="F122" s="1765" t="s">
        <v>73</v>
      </c>
      <c r="G122" s="1766" t="s">
        <v>73</v>
      </c>
      <c r="H122" s="1753" t="s">
        <v>73</v>
      </c>
      <c r="I122" s="1753" t="s">
        <v>73</v>
      </c>
      <c r="J122" s="1753" t="s">
        <v>73</v>
      </c>
      <c r="K122" s="1753" t="s">
        <v>73</v>
      </c>
      <c r="L122" s="1754" t="s">
        <v>73</v>
      </c>
    </row>
    <row r="123" spans="1:12" ht="16.5" thickBot="1">
      <c r="A123" s="1767"/>
      <c r="B123" s="1768"/>
      <c r="C123" s="1769"/>
      <c r="D123" s="1769"/>
      <c r="E123" s="1769"/>
      <c r="F123" s="1769"/>
      <c r="G123" s="1770"/>
      <c r="H123" s="1771"/>
      <c r="I123" s="1771"/>
      <c r="J123" s="1771"/>
      <c r="K123" s="1771"/>
      <c r="L123" s="1772"/>
    </row>
    <row r="124" spans="1:12">
      <c r="A124" s="1744" t="s">
        <v>20</v>
      </c>
      <c r="B124" s="1745" t="s">
        <v>24</v>
      </c>
      <c r="C124" s="1746">
        <v>19165.120844165005</v>
      </c>
      <c r="D124" s="1746">
        <v>18863.369374450671</v>
      </c>
      <c r="E124" s="1747">
        <v>19548.423261048305</v>
      </c>
      <c r="F124" s="1747">
        <v>19240.636761939684</v>
      </c>
      <c r="G124" s="1748">
        <v>1.5996689866182592</v>
      </c>
      <c r="H124" s="1749">
        <v>341.37192982456145</v>
      </c>
      <c r="I124" s="1749">
        <v>1.3874716068507165</v>
      </c>
      <c r="J124" s="1750">
        <v>5.5555555555555554</v>
      </c>
      <c r="K124" s="1750">
        <v>4.6410639164065683</v>
      </c>
      <c r="L124" s="1751">
        <v>-0.12504376232246983</v>
      </c>
    </row>
    <row r="125" spans="1:12">
      <c r="A125" s="1721" t="s">
        <v>20</v>
      </c>
      <c r="B125" s="1752" t="s">
        <v>25</v>
      </c>
      <c r="C125" s="1730">
        <v>19230.288235294116</v>
      </c>
      <c r="D125" s="1730">
        <v>19011.294117647059</v>
      </c>
      <c r="E125" s="1731">
        <v>19614.894</v>
      </c>
      <c r="F125" s="1731">
        <v>19391.52</v>
      </c>
      <c r="G125" s="1732">
        <v>1.1519158890071526</v>
      </c>
      <c r="H125" s="1733">
        <v>315.10000000000002</v>
      </c>
      <c r="I125" s="1733">
        <v>2.3384215654433405</v>
      </c>
      <c r="J125" s="1753">
        <v>-9.2783505154639183</v>
      </c>
      <c r="K125" s="1753">
        <v>1.1941918849233275</v>
      </c>
      <c r="L125" s="1754">
        <v>-0.23269837691839079</v>
      </c>
    </row>
    <row r="126" spans="1:12">
      <c r="A126" s="1721" t="s">
        <v>20</v>
      </c>
      <c r="B126" s="1752" t="s">
        <v>26</v>
      </c>
      <c r="C126" s="1730">
        <v>19170.072549019606</v>
      </c>
      <c r="D126" s="1730">
        <v>18850.794117647059</v>
      </c>
      <c r="E126" s="1731">
        <v>19553.473999999998</v>
      </c>
      <c r="F126" s="1731">
        <v>19227.810000000001</v>
      </c>
      <c r="G126" s="1732">
        <v>1.6937134286223807</v>
      </c>
      <c r="H126" s="1733">
        <v>341.8</v>
      </c>
      <c r="I126" s="1733">
        <v>0.58858151854031782</v>
      </c>
      <c r="J126" s="1753">
        <v>12.568306010928962</v>
      </c>
      <c r="K126" s="1753">
        <v>2.7954946397068801</v>
      </c>
      <c r="L126" s="1754">
        <v>0.10352641375807181</v>
      </c>
    </row>
    <row r="127" spans="1:12">
      <c r="A127" s="1721" t="s">
        <v>20</v>
      </c>
      <c r="B127" s="1752" t="s">
        <v>31</v>
      </c>
      <c r="C127" s="1730">
        <v>19049.280392156863</v>
      </c>
      <c r="D127" s="1730">
        <v>18649.954901960784</v>
      </c>
      <c r="E127" s="1731">
        <v>19430.266</v>
      </c>
      <c r="F127" s="1731">
        <v>19022.954000000002</v>
      </c>
      <c r="G127" s="1732">
        <v>2.1411606210055392</v>
      </c>
      <c r="H127" s="1733">
        <v>387.7</v>
      </c>
      <c r="I127" s="1733">
        <v>0.10327911179963264</v>
      </c>
      <c r="J127" s="1753">
        <v>9.0909090909090917</v>
      </c>
      <c r="K127" s="1753">
        <v>0.65137739177636045</v>
      </c>
      <c r="L127" s="1754">
        <v>4.1282008378490387E-3</v>
      </c>
    </row>
    <row r="128" spans="1:12">
      <c r="A128" s="1744" t="s">
        <v>20</v>
      </c>
      <c r="B128" s="1755" t="s">
        <v>27</v>
      </c>
      <c r="C128" s="1756">
        <v>17316.504971889284</v>
      </c>
      <c r="D128" s="1756">
        <v>17104.12468551494</v>
      </c>
      <c r="E128" s="1757">
        <v>17662.83507132707</v>
      </c>
      <c r="F128" s="1757">
        <v>17446.207179225239</v>
      </c>
      <c r="G128" s="1758">
        <v>1.2416904710371051</v>
      </c>
      <c r="H128" s="1759">
        <v>287.75609919571048</v>
      </c>
      <c r="I128" s="1759">
        <v>0.42452855990198385</v>
      </c>
      <c r="J128" s="1760">
        <v>16.47150663544106</v>
      </c>
      <c r="K128" s="1760">
        <v>20.246980594381871</v>
      </c>
      <c r="L128" s="1761">
        <v>1.4032030127402102</v>
      </c>
    </row>
    <row r="129" spans="1:12">
      <c r="A129" s="1721" t="s">
        <v>20</v>
      </c>
      <c r="B129" s="1752" t="s">
        <v>28</v>
      </c>
      <c r="C129" s="1730">
        <v>16849.599999999999</v>
      </c>
      <c r="D129" s="1730">
        <v>16704.105882352938</v>
      </c>
      <c r="E129" s="1731">
        <v>17186.592000000001</v>
      </c>
      <c r="F129" s="1731">
        <v>17038.187999999998</v>
      </c>
      <c r="G129" s="1732">
        <v>0.87100811424314784</v>
      </c>
      <c r="H129" s="1733">
        <v>264.3</v>
      </c>
      <c r="I129" s="1733">
        <v>0.22753128555177199</v>
      </c>
      <c r="J129" s="1753">
        <v>17.952314165497896</v>
      </c>
      <c r="K129" s="1753">
        <v>11.412674718414982</v>
      </c>
      <c r="L129" s="1754">
        <v>0.92429578343410412</v>
      </c>
    </row>
    <row r="130" spans="1:12">
      <c r="A130" s="1721" t="s">
        <v>20</v>
      </c>
      <c r="B130" s="1752" t="s">
        <v>29</v>
      </c>
      <c r="C130" s="1730">
        <v>17817.700980392157</v>
      </c>
      <c r="D130" s="1730">
        <v>17504.671568627451</v>
      </c>
      <c r="E130" s="1731">
        <v>18174.055</v>
      </c>
      <c r="F130" s="1731">
        <v>17854.764999999999</v>
      </c>
      <c r="G130" s="1732">
        <v>1.788262124984568</v>
      </c>
      <c r="H130" s="1733">
        <v>313.8</v>
      </c>
      <c r="I130" s="1733">
        <v>0.90032154340836368</v>
      </c>
      <c r="J130" s="1753">
        <v>13.872832369942195</v>
      </c>
      <c r="K130" s="1753">
        <v>8.020084136246437</v>
      </c>
      <c r="L130" s="1754">
        <v>0.38548572494899691</v>
      </c>
    </row>
    <row r="131" spans="1:12">
      <c r="A131" s="1721" t="s">
        <v>20</v>
      </c>
      <c r="B131" s="1752" t="s">
        <v>32</v>
      </c>
      <c r="C131" s="1730">
        <v>17818.242156862743</v>
      </c>
      <c r="D131" s="1730">
        <v>17703.51568627451</v>
      </c>
      <c r="E131" s="1731">
        <v>18174.607</v>
      </c>
      <c r="F131" s="1731">
        <v>18057.585999999999</v>
      </c>
      <c r="G131" s="1732">
        <v>0.64804343171894985</v>
      </c>
      <c r="H131" s="1733">
        <v>360</v>
      </c>
      <c r="I131" s="1733">
        <v>5.5586436909390947E-2</v>
      </c>
      <c r="J131" s="1753">
        <v>22.448979591836736</v>
      </c>
      <c r="K131" s="1753">
        <v>0.81422173972045053</v>
      </c>
      <c r="L131" s="1754">
        <v>9.3421504357108387E-2</v>
      </c>
    </row>
    <row r="132" spans="1:12">
      <c r="A132" s="1744" t="s">
        <v>20</v>
      </c>
      <c r="B132" s="1755" t="s">
        <v>33</v>
      </c>
      <c r="C132" s="1756">
        <v>14909.680894692485</v>
      </c>
      <c r="D132" s="1756">
        <v>15157.748030420116</v>
      </c>
      <c r="E132" s="1757">
        <v>15207.874512586335</v>
      </c>
      <c r="F132" s="1757">
        <v>15460.902991028519</v>
      </c>
      <c r="G132" s="1758">
        <v>-1.6365698600463912</v>
      </c>
      <c r="H132" s="1759">
        <v>220.08668341708542</v>
      </c>
      <c r="I132" s="1759">
        <v>0.4261293444654265</v>
      </c>
      <c r="J132" s="1760">
        <v>11.797752808988763</v>
      </c>
      <c r="K132" s="1760">
        <v>10.802008413624643</v>
      </c>
      <c r="L132" s="1761">
        <v>0.32833968752873233</v>
      </c>
    </row>
    <row r="133" spans="1:12">
      <c r="A133" s="1721" t="s">
        <v>20</v>
      </c>
      <c r="B133" s="1752" t="s">
        <v>74</v>
      </c>
      <c r="C133" s="1730">
        <v>14597.798039215686</v>
      </c>
      <c r="D133" s="1730">
        <v>14802.126470588235</v>
      </c>
      <c r="E133" s="1731">
        <v>14889.754000000001</v>
      </c>
      <c r="F133" s="1731">
        <v>15098.169</v>
      </c>
      <c r="G133" s="1732">
        <v>-1.3803991729063243</v>
      </c>
      <c r="H133" s="1733">
        <v>209.5</v>
      </c>
      <c r="I133" s="1733">
        <v>-0.56953013763644456</v>
      </c>
      <c r="J133" s="1753">
        <v>3.8314176245210727</v>
      </c>
      <c r="K133" s="1753">
        <v>7.3551363821414029</v>
      </c>
      <c r="L133" s="1754">
        <v>-0.32359265581093677</v>
      </c>
    </row>
    <row r="134" spans="1:12">
      <c r="A134" s="1721" t="s">
        <v>20</v>
      </c>
      <c r="B134" s="1752" t="s">
        <v>34</v>
      </c>
      <c r="C134" s="1730">
        <v>15295.317647058824</v>
      </c>
      <c r="D134" s="1730">
        <v>15803.673529411764</v>
      </c>
      <c r="E134" s="1731">
        <v>15601.224</v>
      </c>
      <c r="F134" s="1731">
        <v>16119.746999999999</v>
      </c>
      <c r="G134" s="1732">
        <v>-3.2166944059357707</v>
      </c>
      <c r="H134" s="1733">
        <v>233.2</v>
      </c>
      <c r="I134" s="1733">
        <v>-2.140159462861948</v>
      </c>
      <c r="J134" s="1753">
        <v>28.481012658227851</v>
      </c>
      <c r="K134" s="1753">
        <v>2.7547835527208573</v>
      </c>
      <c r="L134" s="1754">
        <v>0.43057054889620261</v>
      </c>
    </row>
    <row r="135" spans="1:12" ht="16.5" thickBot="1">
      <c r="A135" s="1721" t="s">
        <v>20</v>
      </c>
      <c r="B135" s="1752" t="s">
        <v>35</v>
      </c>
      <c r="C135" s="1730">
        <v>16109.558823529411</v>
      </c>
      <c r="D135" s="1730">
        <v>16919.566666666666</v>
      </c>
      <c r="E135" s="1731">
        <v>16431.75</v>
      </c>
      <c r="F135" s="1731">
        <v>17257.957999999999</v>
      </c>
      <c r="G135" s="1732">
        <v>-4.7874030056163006</v>
      </c>
      <c r="H135" s="1733">
        <v>280.39999999999998</v>
      </c>
      <c r="I135" s="1733">
        <v>6.8190476190476108</v>
      </c>
      <c r="J135" s="1753">
        <v>59.375</v>
      </c>
      <c r="K135" s="1753">
        <v>0.69208847876238289</v>
      </c>
      <c r="L135" s="1754">
        <v>0.2213617944434656</v>
      </c>
    </row>
    <row r="136" spans="1:12" ht="16.5" thickBot="1">
      <c r="A136" s="1767"/>
      <c r="B136" s="1768"/>
      <c r="C136" s="1769"/>
      <c r="D136" s="1769"/>
      <c r="E136" s="1769"/>
      <c r="F136" s="1769"/>
      <c r="G136" s="1770"/>
      <c r="H136" s="1771"/>
      <c r="I136" s="1771"/>
      <c r="J136" s="1771"/>
      <c r="K136" s="1771"/>
      <c r="L136" s="1772"/>
    </row>
    <row r="137" spans="1:12">
      <c r="A137" s="1744" t="s">
        <v>89</v>
      </c>
      <c r="B137" s="1755" t="s">
        <v>21</v>
      </c>
      <c r="C137" s="1756">
        <v>21342.852320128972</v>
      </c>
      <c r="D137" s="1756">
        <v>22090.180107761633</v>
      </c>
      <c r="E137" s="1757">
        <v>21769.709366531551</v>
      </c>
      <c r="F137" s="1757">
        <v>22531.983709916865</v>
      </c>
      <c r="G137" s="1758">
        <v>-3.3830769327683239</v>
      </c>
      <c r="H137" s="1759">
        <v>345.41333333333336</v>
      </c>
      <c r="I137" s="1759">
        <v>-5.6505508513156544</v>
      </c>
      <c r="J137" s="1760">
        <v>-18.478260869565215</v>
      </c>
      <c r="K137" s="1760">
        <v>2.0355543493011266</v>
      </c>
      <c r="L137" s="1761">
        <v>-0.67112408553264835</v>
      </c>
    </row>
    <row r="138" spans="1:12">
      <c r="A138" s="1721" t="s">
        <v>89</v>
      </c>
      <c r="B138" s="1752" t="s">
        <v>22</v>
      </c>
      <c r="C138" s="1730">
        <v>19682.548039215686</v>
      </c>
      <c r="D138" s="1730">
        <v>21661.937254901961</v>
      </c>
      <c r="E138" s="1731">
        <v>20076.199000000001</v>
      </c>
      <c r="F138" s="1731">
        <v>22095.175999999999</v>
      </c>
      <c r="G138" s="1732">
        <v>-9.1376371023249554</v>
      </c>
      <c r="H138" s="1733">
        <v>325</v>
      </c>
      <c r="I138" s="1733">
        <v>0.83772882407694338</v>
      </c>
      <c r="J138" s="1753">
        <v>-9.67741935483871</v>
      </c>
      <c r="K138" s="1753">
        <v>0.37997014520287692</v>
      </c>
      <c r="L138" s="1754">
        <v>-7.6046330231074211E-2</v>
      </c>
    </row>
    <row r="139" spans="1:12">
      <c r="A139" s="1721" t="s">
        <v>89</v>
      </c>
      <c r="B139" s="1752" t="s">
        <v>23</v>
      </c>
      <c r="C139" s="1730">
        <v>21525.835294117645</v>
      </c>
      <c r="D139" s="1730">
        <v>22200.02549019608</v>
      </c>
      <c r="E139" s="1731">
        <v>21956.351999999999</v>
      </c>
      <c r="F139" s="1731">
        <v>22644.026000000002</v>
      </c>
      <c r="G139" s="1732">
        <v>-3.0368892881504492</v>
      </c>
      <c r="H139" s="1733">
        <v>347.2</v>
      </c>
      <c r="I139" s="1733">
        <v>-6.6415703146006964</v>
      </c>
      <c r="J139" s="1753">
        <v>-20.66115702479339</v>
      </c>
      <c r="K139" s="1753">
        <v>1.3027547835527209</v>
      </c>
      <c r="L139" s="1754">
        <v>-0.4771804915281852</v>
      </c>
    </row>
    <row r="140" spans="1:12">
      <c r="A140" s="1721" t="s">
        <v>89</v>
      </c>
      <c r="B140" s="1752" t="s">
        <v>30</v>
      </c>
      <c r="C140" s="1730">
        <v>22303.400980392158</v>
      </c>
      <c r="D140" s="1730">
        <v>22036.429411764704</v>
      </c>
      <c r="E140" s="1731">
        <v>22749.469000000001</v>
      </c>
      <c r="F140" s="1731">
        <v>22477.157999999999</v>
      </c>
      <c r="G140" s="1732">
        <v>1.2115010269536812</v>
      </c>
      <c r="H140" s="1733">
        <v>360.8</v>
      </c>
      <c r="I140" s="1733">
        <v>-6.6735644076564942</v>
      </c>
      <c r="J140" s="1753">
        <v>-18.75</v>
      </c>
      <c r="K140" s="1753">
        <v>0.35282942054552857</v>
      </c>
      <c r="L140" s="1754">
        <v>-0.11789726377338872</v>
      </c>
    </row>
    <row r="141" spans="1:12">
      <c r="A141" s="1744" t="s">
        <v>89</v>
      </c>
      <c r="B141" s="1755" t="s">
        <v>24</v>
      </c>
      <c r="C141" s="1756">
        <v>21386.323322780125</v>
      </c>
      <c r="D141" s="1756">
        <v>21393.983695495597</v>
      </c>
      <c r="E141" s="1757">
        <v>21814.049789235727</v>
      </c>
      <c r="F141" s="1757">
        <v>21821.86336940551</v>
      </c>
      <c r="G141" s="1758">
        <v>-3.5806200586597836E-2</v>
      </c>
      <c r="H141" s="1759">
        <v>312.64917293233083</v>
      </c>
      <c r="I141" s="1759">
        <v>0.74394220225412466</v>
      </c>
      <c r="J141" s="1760">
        <v>-6.9930069930069934</v>
      </c>
      <c r="K141" s="1760">
        <v>9.0242909485683267</v>
      </c>
      <c r="L141" s="1761">
        <v>-1.4935084041824815</v>
      </c>
    </row>
    <row r="142" spans="1:12">
      <c r="A142" s="1721" t="s">
        <v>89</v>
      </c>
      <c r="B142" s="1752" t="s">
        <v>25</v>
      </c>
      <c r="C142" s="1730">
        <v>20897.880392156861</v>
      </c>
      <c r="D142" s="1730">
        <v>21319.216666666664</v>
      </c>
      <c r="E142" s="1731">
        <v>21315.838</v>
      </c>
      <c r="F142" s="1731">
        <v>21745.600999999999</v>
      </c>
      <c r="G142" s="1732">
        <v>-1.9763215557941995</v>
      </c>
      <c r="H142" s="1733">
        <v>280.2</v>
      </c>
      <c r="I142" s="1733">
        <v>-0.81415929203540216</v>
      </c>
      <c r="J142" s="1753">
        <v>-27.173913043478258</v>
      </c>
      <c r="K142" s="1753">
        <v>1.8184285520423398</v>
      </c>
      <c r="L142" s="1754">
        <v>-0.88824988279143513</v>
      </c>
    </row>
    <row r="143" spans="1:12">
      <c r="A143" s="1721" t="s">
        <v>89</v>
      </c>
      <c r="B143" s="1752" t="s">
        <v>26</v>
      </c>
      <c r="C143" s="1730">
        <v>21543.203921568627</v>
      </c>
      <c r="D143" s="1730">
        <v>21452.767647058823</v>
      </c>
      <c r="E143" s="1731">
        <v>21974.067999999999</v>
      </c>
      <c r="F143" s="1731">
        <v>21881.823</v>
      </c>
      <c r="G143" s="1732">
        <v>0.42155994041263828</v>
      </c>
      <c r="H143" s="1733">
        <v>315.39999999999998</v>
      </c>
      <c r="I143" s="1733">
        <v>1.1221545367104842</v>
      </c>
      <c r="J143" s="1753">
        <v>0</v>
      </c>
      <c r="K143" s="1753">
        <v>5.7809743520151988</v>
      </c>
      <c r="L143" s="1754">
        <v>-0.48557463298038872</v>
      </c>
    </row>
    <row r="144" spans="1:12">
      <c r="A144" s="1721" t="s">
        <v>89</v>
      </c>
      <c r="B144" s="1752" t="s">
        <v>31</v>
      </c>
      <c r="C144" s="1730">
        <v>21310.103921568629</v>
      </c>
      <c r="D144" s="1730">
        <v>21288.069607843136</v>
      </c>
      <c r="E144" s="1731">
        <v>21736.306</v>
      </c>
      <c r="F144" s="1731">
        <v>21713.830999999998</v>
      </c>
      <c r="G144" s="1732">
        <v>0.10350545695967785</v>
      </c>
      <c r="H144" s="1733">
        <v>342.9</v>
      </c>
      <c r="I144" s="1733">
        <v>-2.8061224489796017</v>
      </c>
      <c r="J144" s="1753">
        <v>0</v>
      </c>
      <c r="K144" s="1753">
        <v>1.4248880445107885</v>
      </c>
      <c r="L144" s="1754">
        <v>-0.11968388841065902</v>
      </c>
    </row>
    <row r="145" spans="1:12">
      <c r="A145" s="1744" t="s">
        <v>89</v>
      </c>
      <c r="B145" s="1755" t="s">
        <v>27</v>
      </c>
      <c r="C145" s="1756">
        <v>19945.332861678184</v>
      </c>
      <c r="D145" s="1756">
        <v>19898.80545386401</v>
      </c>
      <c r="E145" s="1757">
        <v>20344.239518911749</v>
      </c>
      <c r="F145" s="1757">
        <v>20296.781562941291</v>
      </c>
      <c r="G145" s="1758">
        <v>0.2338201050412283</v>
      </c>
      <c r="H145" s="1759">
        <v>271.93556263269642</v>
      </c>
      <c r="I145" s="1759">
        <v>1.5516777437001239</v>
      </c>
      <c r="J145" s="1760">
        <v>17.164179104477611</v>
      </c>
      <c r="K145" s="1760">
        <v>12.783281313611072</v>
      </c>
      <c r="L145" s="1761">
        <v>0.95627337009827507</v>
      </c>
    </row>
    <row r="146" spans="1:12">
      <c r="A146" s="1721" t="s">
        <v>89</v>
      </c>
      <c r="B146" s="1752" t="s">
        <v>28</v>
      </c>
      <c r="C146" s="1730">
        <v>19168.132352941175</v>
      </c>
      <c r="D146" s="1730">
        <v>18956.502941176474</v>
      </c>
      <c r="E146" s="1731">
        <v>19551.494999999999</v>
      </c>
      <c r="F146" s="1731">
        <v>19335.633000000002</v>
      </c>
      <c r="G146" s="1732">
        <v>1.1163947929710774</v>
      </c>
      <c r="H146" s="1733">
        <v>237.8</v>
      </c>
      <c r="I146" s="1733">
        <v>1.9288469781397342</v>
      </c>
      <c r="J146" s="1753">
        <v>16.083916083916083</v>
      </c>
      <c r="K146" s="1753">
        <v>4.5053602931198267</v>
      </c>
      <c r="L146" s="1754">
        <v>0.29824055201950284</v>
      </c>
    </row>
    <row r="147" spans="1:12">
      <c r="A147" s="1721" t="s">
        <v>89</v>
      </c>
      <c r="B147" s="1752" t="s">
        <v>29</v>
      </c>
      <c r="C147" s="1730">
        <v>20325.457843137254</v>
      </c>
      <c r="D147" s="1730">
        <v>20344.162745098038</v>
      </c>
      <c r="E147" s="1731">
        <v>20731.967000000001</v>
      </c>
      <c r="F147" s="1731">
        <v>20751.045999999998</v>
      </c>
      <c r="G147" s="1732">
        <v>-9.1942353171005964E-2</v>
      </c>
      <c r="H147" s="1733">
        <v>287.10000000000002</v>
      </c>
      <c r="I147" s="1733">
        <v>1.484623541887609</v>
      </c>
      <c r="J147" s="1733">
        <v>16.490486257928119</v>
      </c>
      <c r="K147" s="1733">
        <v>7.4772696430994712</v>
      </c>
      <c r="L147" s="1734">
        <v>0.51934084051047424</v>
      </c>
    </row>
    <row r="148" spans="1:12" ht="16.5" thickBot="1">
      <c r="A148" s="1781" t="s">
        <v>89</v>
      </c>
      <c r="B148" s="1782" t="s">
        <v>32</v>
      </c>
      <c r="C148" s="1738">
        <v>20009.905882352941</v>
      </c>
      <c r="D148" s="1738">
        <v>20122.077450980392</v>
      </c>
      <c r="E148" s="1739">
        <v>20410.103999999999</v>
      </c>
      <c r="F148" s="1739">
        <v>20524.519</v>
      </c>
      <c r="G148" s="1740">
        <v>-0.55745520759829192</v>
      </c>
      <c r="H148" s="1741">
        <v>322.39999999999998</v>
      </c>
      <c r="I148" s="1741">
        <v>-1.7073170731707388</v>
      </c>
      <c r="J148" s="1741">
        <v>31.111111111111111</v>
      </c>
      <c r="K148" s="1741">
        <v>0.80065137739177628</v>
      </c>
      <c r="L148" s="1742">
        <v>0.13869197756829876</v>
      </c>
    </row>
    <row r="149" spans="1:12">
      <c r="G149" s="1784"/>
      <c r="H149" s="1784"/>
      <c r="I149" s="1784"/>
      <c r="J149" s="1784"/>
      <c r="K149" s="1784"/>
      <c r="L149" s="1784"/>
    </row>
    <row r="150" spans="1:12" ht="16.5" thickBot="1">
      <c r="G150" s="1784"/>
      <c r="H150" s="1784"/>
      <c r="I150" s="1784"/>
      <c r="J150" s="1784"/>
      <c r="K150" s="1784"/>
      <c r="L150" s="1785"/>
    </row>
    <row r="151" spans="1:12" ht="16.5" thickBot="1">
      <c r="A151" s="1670" t="s">
        <v>271</v>
      </c>
      <c r="B151" s="1671"/>
      <c r="C151" s="1671"/>
      <c r="D151" s="1671"/>
      <c r="E151" s="1671"/>
      <c r="F151" s="1671"/>
      <c r="G151" s="1786"/>
      <c r="H151" s="1786"/>
      <c r="I151" s="1786"/>
      <c r="J151" s="1786"/>
      <c r="K151" s="1786"/>
      <c r="L151" s="1787"/>
    </row>
    <row r="152" spans="1:12" ht="31.5">
      <c r="A152" s="1673"/>
      <c r="B152" s="1674"/>
      <c r="C152" s="1675" t="s">
        <v>5</v>
      </c>
      <c r="D152" s="1675" t="s">
        <v>5</v>
      </c>
      <c r="E152" s="1675"/>
      <c r="F152" s="1675"/>
      <c r="G152" s="1676"/>
      <c r="H152" s="1677" t="s">
        <v>6</v>
      </c>
      <c r="I152" s="1678"/>
      <c r="J152" s="1679" t="s">
        <v>7</v>
      </c>
      <c r="K152" s="1680" t="s">
        <v>8</v>
      </c>
      <c r="L152" s="1681"/>
    </row>
    <row r="153" spans="1:12">
      <c r="A153" s="1665" t="s">
        <v>9</v>
      </c>
      <c r="B153" s="1666" t="s">
        <v>10</v>
      </c>
      <c r="C153" s="1682" t="s">
        <v>36</v>
      </c>
      <c r="D153" s="1682" t="s">
        <v>36</v>
      </c>
      <c r="E153" s="1683" t="s">
        <v>37</v>
      </c>
      <c r="F153" s="1684"/>
      <c r="G153" s="1685"/>
      <c r="H153" s="1686" t="s">
        <v>11</v>
      </c>
      <c r="I153" s="1687"/>
      <c r="J153" s="1688" t="s">
        <v>12</v>
      </c>
      <c r="K153" s="1689" t="s">
        <v>13</v>
      </c>
      <c r="L153" s="1690"/>
    </row>
    <row r="154" spans="1:12" ht="48" thickBot="1">
      <c r="A154" s="1667" t="s">
        <v>14</v>
      </c>
      <c r="B154" s="1668" t="s">
        <v>15</v>
      </c>
      <c r="C154" s="1691" t="s">
        <v>533</v>
      </c>
      <c r="D154" s="1031" t="s">
        <v>527</v>
      </c>
      <c r="E154" s="1692" t="s">
        <v>533</v>
      </c>
      <c r="F154" s="1693" t="s">
        <v>527</v>
      </c>
      <c r="G154" s="1694" t="s">
        <v>16</v>
      </c>
      <c r="H154" s="1695" t="s">
        <v>533</v>
      </c>
      <c r="I154" s="1696" t="s">
        <v>16</v>
      </c>
      <c r="J154" s="1697" t="s">
        <v>16</v>
      </c>
      <c r="K154" s="1698" t="s">
        <v>533</v>
      </c>
      <c r="L154" s="1699" t="s">
        <v>17</v>
      </c>
    </row>
    <row r="155" spans="1:12" ht="16.5" thickBot="1">
      <c r="A155" s="1700" t="s">
        <v>18</v>
      </c>
      <c r="B155" s="1701" t="s">
        <v>19</v>
      </c>
      <c r="C155" s="1702">
        <v>18935.703974676191</v>
      </c>
      <c r="D155" s="1702">
        <v>18671.158114212903</v>
      </c>
      <c r="E155" s="1703">
        <v>19314.418054169717</v>
      </c>
      <c r="F155" s="1704">
        <v>19044.581276497163</v>
      </c>
      <c r="G155" s="1705">
        <v>1.4168690492846803</v>
      </c>
      <c r="H155" s="1706">
        <v>305.76644133268951</v>
      </c>
      <c r="I155" s="1706">
        <v>0.64441577672939465</v>
      </c>
      <c r="J155" s="1707">
        <v>9.4608879492600426</v>
      </c>
      <c r="K155" s="1706">
        <v>100</v>
      </c>
      <c r="L155" s="1708" t="s">
        <v>19</v>
      </c>
    </row>
    <row r="156" spans="1:12" ht="16.5" thickBot="1">
      <c r="A156" s="1709"/>
      <c r="B156" s="1710"/>
      <c r="C156" s="1711"/>
      <c r="D156" s="1711"/>
      <c r="E156" s="1711"/>
      <c r="F156" s="1711"/>
      <c r="G156" s="1712"/>
      <c r="H156" s="1707"/>
      <c r="I156" s="1707"/>
      <c r="J156" s="1707"/>
      <c r="K156" s="1707"/>
      <c r="L156" s="1713"/>
    </row>
    <row r="157" spans="1:12">
      <c r="A157" s="1714" t="s">
        <v>80</v>
      </c>
      <c r="B157" s="1715" t="s">
        <v>19</v>
      </c>
      <c r="C157" s="1716">
        <v>19198.570879069339</v>
      </c>
      <c r="D157" s="1716">
        <v>18400.283194659442</v>
      </c>
      <c r="E157" s="1717">
        <v>19582.542296650725</v>
      </c>
      <c r="F157" s="1717">
        <v>18768.288858552631</v>
      </c>
      <c r="G157" s="1718">
        <v>4.3384532507716722</v>
      </c>
      <c r="H157" s="1719">
        <v>232.22222222222223</v>
      </c>
      <c r="I157" s="1719">
        <v>6.9444444444444491</v>
      </c>
      <c r="J157" s="1719">
        <v>-35.714285714285715</v>
      </c>
      <c r="K157" s="1719">
        <v>0.14485755673587639</v>
      </c>
      <c r="L157" s="1720">
        <v>-0.1017950154980912</v>
      </c>
    </row>
    <row r="158" spans="1:12">
      <c r="A158" s="1721" t="s">
        <v>81</v>
      </c>
      <c r="B158" s="1722" t="s">
        <v>19</v>
      </c>
      <c r="C158" s="1723">
        <v>20187.88966435035</v>
      </c>
      <c r="D158" s="1723">
        <v>19822.722608714259</v>
      </c>
      <c r="E158" s="1724">
        <v>20591.647457637358</v>
      </c>
      <c r="F158" s="1724">
        <v>20219.177060888545</v>
      </c>
      <c r="G158" s="1725">
        <v>1.842163979409974</v>
      </c>
      <c r="H158" s="1726">
        <v>341.81424788135598</v>
      </c>
      <c r="I158" s="1726">
        <v>-0.38512965535309335</v>
      </c>
      <c r="J158" s="1726">
        <v>22.996742671009773</v>
      </c>
      <c r="K158" s="1726">
        <v>30.387896346370514</v>
      </c>
      <c r="L158" s="1727">
        <v>3.3442036050033543</v>
      </c>
    </row>
    <row r="159" spans="1:12">
      <c r="A159" s="1728" t="s">
        <v>82</v>
      </c>
      <c r="B159" s="1729" t="s">
        <v>19</v>
      </c>
      <c r="C159" s="1730">
        <v>20289.7778104682</v>
      </c>
      <c r="D159" s="1730">
        <v>20147.595730398571</v>
      </c>
      <c r="E159" s="1731">
        <v>20695.573366677563</v>
      </c>
      <c r="F159" s="1731">
        <v>20550.547645006543</v>
      </c>
      <c r="G159" s="1732">
        <v>0.70570246679658999</v>
      </c>
      <c r="H159" s="1733">
        <v>404.27180616740094</v>
      </c>
      <c r="I159" s="1733">
        <v>5.776665936426463</v>
      </c>
      <c r="J159" s="1733">
        <v>-5.416666666666667</v>
      </c>
      <c r="K159" s="1733">
        <v>3.6536294865604377</v>
      </c>
      <c r="L159" s="1734">
        <v>-0.57470032316472075</v>
      </c>
    </row>
    <row r="160" spans="1:12">
      <c r="A160" s="1728" t="s">
        <v>83</v>
      </c>
      <c r="B160" s="1729" t="s">
        <v>19</v>
      </c>
      <c r="C160" s="1730" t="s">
        <v>200</v>
      </c>
      <c r="D160" s="1730" t="s">
        <v>200</v>
      </c>
      <c r="E160" s="1731" t="s">
        <v>200</v>
      </c>
      <c r="F160" s="1731" t="s">
        <v>200</v>
      </c>
      <c r="G160" s="1732" t="s">
        <v>73</v>
      </c>
      <c r="H160" s="1733" t="s">
        <v>200</v>
      </c>
      <c r="I160" s="1733" t="s">
        <v>73</v>
      </c>
      <c r="J160" s="1733" t="s">
        <v>73</v>
      </c>
      <c r="K160" s="1733">
        <v>0.6116207951070336</v>
      </c>
      <c r="L160" s="1734" t="s">
        <v>73</v>
      </c>
    </row>
    <row r="161" spans="1:12">
      <c r="A161" s="1728" t="s">
        <v>71</v>
      </c>
      <c r="B161" s="1729" t="s">
        <v>19</v>
      </c>
      <c r="C161" s="1730">
        <v>16564.058827121007</v>
      </c>
      <c r="D161" s="1730">
        <v>16356.130055586005</v>
      </c>
      <c r="E161" s="1731">
        <v>16895.340003663427</v>
      </c>
      <c r="F161" s="1731">
        <v>16683.252656697725</v>
      </c>
      <c r="G161" s="1732">
        <v>1.2712589764715712</v>
      </c>
      <c r="H161" s="1733">
        <v>277.74638314785369</v>
      </c>
      <c r="I161" s="1733">
        <v>-1.6992911232837273</v>
      </c>
      <c r="J161" s="1733">
        <v>8.5886922744928782</v>
      </c>
      <c r="K161" s="1733">
        <v>40.495734749718331</v>
      </c>
      <c r="L161" s="1734">
        <v>-0.32526595500330302</v>
      </c>
    </row>
    <row r="162" spans="1:12" ht="16.5" thickBot="1">
      <c r="A162" s="1736" t="s">
        <v>84</v>
      </c>
      <c r="B162" s="1737" t="s">
        <v>19</v>
      </c>
      <c r="C162" s="1738">
        <v>20530.795865492171</v>
      </c>
      <c r="D162" s="1738">
        <v>20404.484852487334</v>
      </c>
      <c r="E162" s="1739">
        <v>20941.411782802013</v>
      </c>
      <c r="F162" s="1739">
        <v>20812.574549537083</v>
      </c>
      <c r="G162" s="1740">
        <v>0.61903554006871364</v>
      </c>
      <c r="H162" s="1741">
        <v>293.03114006514659</v>
      </c>
      <c r="I162" s="1741">
        <v>2.9334109142439746</v>
      </c>
      <c r="J162" s="1741">
        <v>-0.83979328165374678</v>
      </c>
      <c r="K162" s="1741">
        <v>24.706261065507807</v>
      </c>
      <c r="L162" s="1742">
        <v>-2.5664662072194631</v>
      </c>
    </row>
    <row r="163" spans="1:12" ht="16.5" thickBot="1">
      <c r="A163" s="1709"/>
      <c r="B163" s="1743"/>
      <c r="C163" s="1711"/>
      <c r="D163" s="1711"/>
      <c r="E163" s="1711"/>
      <c r="F163" s="1711"/>
      <c r="G163" s="1712"/>
      <c r="H163" s="1707"/>
      <c r="I163" s="1707"/>
      <c r="J163" s="1707"/>
      <c r="K163" s="1707"/>
      <c r="L163" s="1713"/>
    </row>
    <row r="164" spans="1:12">
      <c r="A164" s="1744" t="s">
        <v>85</v>
      </c>
      <c r="B164" s="1745" t="s">
        <v>21</v>
      </c>
      <c r="C164" s="1746" t="s">
        <v>73</v>
      </c>
      <c r="D164" s="1746" t="s">
        <v>73</v>
      </c>
      <c r="E164" s="1747" t="s">
        <v>73</v>
      </c>
      <c r="F164" s="1747" t="s">
        <v>73</v>
      </c>
      <c r="G164" s="1748" t="s">
        <v>73</v>
      </c>
      <c r="H164" s="1749" t="s">
        <v>73</v>
      </c>
      <c r="I164" s="1749" t="s">
        <v>73</v>
      </c>
      <c r="J164" s="1750" t="s">
        <v>73</v>
      </c>
      <c r="K164" s="1750" t="s">
        <v>73</v>
      </c>
      <c r="L164" s="1751" t="s">
        <v>73</v>
      </c>
    </row>
    <row r="165" spans="1:12">
      <c r="A165" s="1721" t="s">
        <v>85</v>
      </c>
      <c r="B165" s="1752" t="s">
        <v>22</v>
      </c>
      <c r="C165" s="1730" t="s">
        <v>73</v>
      </c>
      <c r="D165" s="1730" t="s">
        <v>73</v>
      </c>
      <c r="E165" s="1731" t="s">
        <v>73</v>
      </c>
      <c r="F165" s="1731" t="s">
        <v>73</v>
      </c>
      <c r="G165" s="1732" t="s">
        <v>73</v>
      </c>
      <c r="H165" s="1733" t="s">
        <v>73</v>
      </c>
      <c r="I165" s="1733" t="s">
        <v>73</v>
      </c>
      <c r="J165" s="1753" t="s">
        <v>73</v>
      </c>
      <c r="K165" s="1753" t="s">
        <v>73</v>
      </c>
      <c r="L165" s="1754" t="s">
        <v>73</v>
      </c>
    </row>
    <row r="166" spans="1:12">
      <c r="A166" s="1721" t="s">
        <v>85</v>
      </c>
      <c r="B166" s="1752" t="s">
        <v>23</v>
      </c>
      <c r="C166" s="1730" t="s">
        <v>73</v>
      </c>
      <c r="D166" s="1730" t="s">
        <v>73</v>
      </c>
      <c r="E166" s="1731" t="s">
        <v>73</v>
      </c>
      <c r="F166" s="1731" t="s">
        <v>73</v>
      </c>
      <c r="G166" s="1732" t="s">
        <v>73</v>
      </c>
      <c r="H166" s="1733" t="s">
        <v>73</v>
      </c>
      <c r="I166" s="1733" t="s">
        <v>73</v>
      </c>
      <c r="J166" s="1753" t="s">
        <v>73</v>
      </c>
      <c r="K166" s="1753" t="s">
        <v>73</v>
      </c>
      <c r="L166" s="1754" t="s">
        <v>73</v>
      </c>
    </row>
    <row r="167" spans="1:12">
      <c r="A167" s="1744" t="s">
        <v>85</v>
      </c>
      <c r="B167" s="1755" t="s">
        <v>24</v>
      </c>
      <c r="C167" s="1756" t="s">
        <v>200</v>
      </c>
      <c r="D167" s="1756" t="s">
        <v>200</v>
      </c>
      <c r="E167" s="1757" t="s">
        <v>200</v>
      </c>
      <c r="F167" s="1757" t="s">
        <v>200</v>
      </c>
      <c r="G167" s="1758" t="s">
        <v>73</v>
      </c>
      <c r="H167" s="1759" t="s">
        <v>200</v>
      </c>
      <c r="I167" s="1759" t="s">
        <v>73</v>
      </c>
      <c r="J167" s="1760" t="s">
        <v>73</v>
      </c>
      <c r="K167" s="1760">
        <v>3.219056816352809E-2</v>
      </c>
      <c r="L167" s="1761" t="s">
        <v>73</v>
      </c>
    </row>
    <row r="168" spans="1:12">
      <c r="A168" s="1721" t="s">
        <v>85</v>
      </c>
      <c r="B168" s="1752" t="s">
        <v>25</v>
      </c>
      <c r="C168" s="1730" t="s">
        <v>200</v>
      </c>
      <c r="D168" s="1730" t="s">
        <v>200</v>
      </c>
      <c r="E168" s="1731" t="s">
        <v>200</v>
      </c>
      <c r="F168" s="1731" t="s">
        <v>200</v>
      </c>
      <c r="G168" s="1732" t="s">
        <v>73</v>
      </c>
      <c r="H168" s="1733" t="s">
        <v>200</v>
      </c>
      <c r="I168" s="1733" t="s">
        <v>73</v>
      </c>
      <c r="J168" s="1753" t="s">
        <v>73</v>
      </c>
      <c r="K168" s="1753">
        <v>1.6095284081764045E-2</v>
      </c>
      <c r="L168" s="1754" t="s">
        <v>73</v>
      </c>
    </row>
    <row r="169" spans="1:12">
      <c r="A169" s="1721" t="s">
        <v>85</v>
      </c>
      <c r="B169" s="1752" t="s">
        <v>26</v>
      </c>
      <c r="C169" s="1730" t="s">
        <v>200</v>
      </c>
      <c r="D169" s="1730" t="s">
        <v>73</v>
      </c>
      <c r="E169" s="1731" t="s">
        <v>200</v>
      </c>
      <c r="F169" s="1731" t="s">
        <v>73</v>
      </c>
      <c r="G169" s="1732" t="s">
        <v>73</v>
      </c>
      <c r="H169" s="1733" t="s">
        <v>200</v>
      </c>
      <c r="I169" s="1733" t="s">
        <v>73</v>
      </c>
      <c r="J169" s="1753" t="s">
        <v>73</v>
      </c>
      <c r="K169" s="1753">
        <v>1.6095284081764045E-2</v>
      </c>
      <c r="L169" s="1754" t="s">
        <v>73</v>
      </c>
    </row>
    <row r="170" spans="1:12">
      <c r="A170" s="1744" t="s">
        <v>85</v>
      </c>
      <c r="B170" s="1755" t="s">
        <v>27</v>
      </c>
      <c r="C170" s="1756">
        <v>18792.002872486577</v>
      </c>
      <c r="D170" s="1756">
        <v>17973.780684273708</v>
      </c>
      <c r="E170" s="1757">
        <v>19167.842929936309</v>
      </c>
      <c r="F170" s="1757">
        <v>18333.256297959182</v>
      </c>
      <c r="G170" s="1758">
        <v>4.5523098483602773</v>
      </c>
      <c r="H170" s="1759">
        <v>224.28571428571428</v>
      </c>
      <c r="I170" s="1759">
        <v>9.8542274052478138</v>
      </c>
      <c r="J170" s="1760">
        <v>-41.666666666666671</v>
      </c>
      <c r="K170" s="1760">
        <v>0.11266698857234832</v>
      </c>
      <c r="L170" s="1761">
        <v>-9.8749501913909618E-2</v>
      </c>
    </row>
    <row r="171" spans="1:12">
      <c r="A171" s="1721" t="s">
        <v>85</v>
      </c>
      <c r="B171" s="1752" t="s">
        <v>28</v>
      </c>
      <c r="C171" s="1730">
        <v>18430.808823529409</v>
      </c>
      <c r="D171" s="1730">
        <v>17951.279411764706</v>
      </c>
      <c r="E171" s="1731">
        <v>18799.424999999999</v>
      </c>
      <c r="F171" s="1731">
        <v>18310.305</v>
      </c>
      <c r="G171" s="1732">
        <v>2.6712826465752424</v>
      </c>
      <c r="H171" s="1733">
        <v>184</v>
      </c>
      <c r="I171" s="1733">
        <v>-9.8039215686274517</v>
      </c>
      <c r="J171" s="1753">
        <v>-50</v>
      </c>
      <c r="K171" s="1753">
        <v>8.0476420408820221E-2</v>
      </c>
      <c r="L171" s="1754">
        <v>-9.5703988329728068E-2</v>
      </c>
    </row>
    <row r="172" spans="1:12" ht="16.5" thickBot="1">
      <c r="A172" s="1762" t="s">
        <v>85</v>
      </c>
      <c r="B172" s="1763" t="s">
        <v>29</v>
      </c>
      <c r="C172" s="1764" t="s">
        <v>200</v>
      </c>
      <c r="D172" s="1764" t="s">
        <v>200</v>
      </c>
      <c r="E172" s="1765" t="s">
        <v>200</v>
      </c>
      <c r="F172" s="1765" t="s">
        <v>200</v>
      </c>
      <c r="G172" s="1766" t="s">
        <v>73</v>
      </c>
      <c r="H172" s="1753" t="s">
        <v>200</v>
      </c>
      <c r="I172" s="1753" t="s">
        <v>73</v>
      </c>
      <c r="J172" s="1753" t="s">
        <v>73</v>
      </c>
      <c r="K172" s="1753">
        <v>3.219056816352809E-2</v>
      </c>
      <c r="L172" s="1754" t="s">
        <v>73</v>
      </c>
    </row>
    <row r="173" spans="1:12" ht="16.5" thickBot="1">
      <c r="A173" s="1709"/>
      <c r="B173" s="1743"/>
      <c r="C173" s="1711"/>
      <c r="D173" s="1711"/>
      <c r="E173" s="1711"/>
      <c r="F173" s="1711"/>
      <c r="G173" s="1712"/>
      <c r="H173" s="1707"/>
      <c r="I173" s="1707"/>
      <c r="J173" s="1707"/>
      <c r="K173" s="1707"/>
      <c r="L173" s="1713"/>
    </row>
    <row r="174" spans="1:12">
      <c r="A174" s="1744" t="s">
        <v>86</v>
      </c>
      <c r="B174" s="1745" t="s">
        <v>21</v>
      </c>
      <c r="C174" s="1746">
        <v>21535.680699011889</v>
      </c>
      <c r="D174" s="1746">
        <v>20595.670456206157</v>
      </c>
      <c r="E174" s="1747">
        <v>21966.394312992128</v>
      </c>
      <c r="F174" s="1747">
        <v>21007.583865330282</v>
      </c>
      <c r="G174" s="1748">
        <v>4.5641157679451778</v>
      </c>
      <c r="H174" s="1749">
        <v>415.63636363636363</v>
      </c>
      <c r="I174" s="1749">
        <v>-2.1461079320724523</v>
      </c>
      <c r="J174" s="1750">
        <v>25.714285714285712</v>
      </c>
      <c r="K174" s="1750">
        <v>3.5409624979880894</v>
      </c>
      <c r="L174" s="1751">
        <v>0.45780534506349468</v>
      </c>
    </row>
    <row r="175" spans="1:12">
      <c r="A175" s="1721" t="s">
        <v>86</v>
      </c>
      <c r="B175" s="1752" t="s">
        <v>22</v>
      </c>
      <c r="C175" s="1730">
        <v>21656.526470588233</v>
      </c>
      <c r="D175" s="1730">
        <v>20897.927450980391</v>
      </c>
      <c r="E175" s="1731">
        <v>22089.656999999999</v>
      </c>
      <c r="F175" s="1731">
        <v>21315.885999999999</v>
      </c>
      <c r="G175" s="1732">
        <v>3.6300203519572243</v>
      </c>
      <c r="H175" s="1733">
        <v>411.6</v>
      </c>
      <c r="I175" s="1733">
        <v>-0.43541364296080182</v>
      </c>
      <c r="J175" s="1753">
        <v>33.944954128440372</v>
      </c>
      <c r="K175" s="1753">
        <v>2.3499114759375503</v>
      </c>
      <c r="L175" s="1754">
        <v>0.4295450206873741</v>
      </c>
    </row>
    <row r="176" spans="1:12">
      <c r="A176" s="1721" t="s">
        <v>86</v>
      </c>
      <c r="B176" s="1752" t="s">
        <v>23</v>
      </c>
      <c r="C176" s="1730">
        <v>21304.05</v>
      </c>
      <c r="D176" s="1730">
        <v>20130.357843137255</v>
      </c>
      <c r="E176" s="1731">
        <v>21730.131000000001</v>
      </c>
      <c r="F176" s="1731">
        <v>20532.965</v>
      </c>
      <c r="G176" s="1732">
        <v>5.8304584846854857</v>
      </c>
      <c r="H176" s="1733">
        <v>423.6</v>
      </c>
      <c r="I176" s="1733">
        <v>-4.4870349492671879</v>
      </c>
      <c r="J176" s="1753">
        <v>12.121212121212121</v>
      </c>
      <c r="K176" s="1753">
        <v>1.1910510220505393</v>
      </c>
      <c r="L176" s="1754">
        <v>2.8260324376120582E-2</v>
      </c>
    </row>
    <row r="177" spans="1:12">
      <c r="A177" s="1744" t="s">
        <v>86</v>
      </c>
      <c r="B177" s="1755" t="s">
        <v>24</v>
      </c>
      <c r="C177" s="1756">
        <v>20560.923560701856</v>
      </c>
      <c r="D177" s="1756">
        <v>20208.44121718084</v>
      </c>
      <c r="E177" s="1757">
        <v>20972.142031915893</v>
      </c>
      <c r="F177" s="1757">
        <v>20612.610041524458</v>
      </c>
      <c r="G177" s="1758">
        <v>1.7442332129077864</v>
      </c>
      <c r="H177" s="1759">
        <v>366.35958549222801</v>
      </c>
      <c r="I177" s="1759">
        <v>3.6180327705059433E-2</v>
      </c>
      <c r="J177" s="1760">
        <v>20.625</v>
      </c>
      <c r="K177" s="1760">
        <v>9.3191694833413816</v>
      </c>
      <c r="L177" s="1761">
        <v>0.86250986389106465</v>
      </c>
    </row>
    <row r="178" spans="1:12">
      <c r="A178" s="1721" t="s">
        <v>86</v>
      </c>
      <c r="B178" s="1752" t="s">
        <v>25</v>
      </c>
      <c r="C178" s="1730">
        <v>20522.312745098036</v>
      </c>
      <c r="D178" s="1730">
        <v>20158.176470588234</v>
      </c>
      <c r="E178" s="1731">
        <v>20932.758999999998</v>
      </c>
      <c r="F178" s="1731">
        <v>20561.34</v>
      </c>
      <c r="G178" s="1732">
        <v>1.8063949139501514</v>
      </c>
      <c r="H178" s="1733">
        <v>358.3</v>
      </c>
      <c r="I178" s="1733">
        <v>0.78762306610408195</v>
      </c>
      <c r="J178" s="1753">
        <v>36.551724137931032</v>
      </c>
      <c r="K178" s="1753">
        <v>6.3737324963785609</v>
      </c>
      <c r="L178" s="1754">
        <v>1.2645006429606616</v>
      </c>
    </row>
    <row r="179" spans="1:12">
      <c r="A179" s="1721" t="s">
        <v>86</v>
      </c>
      <c r="B179" s="1752" t="s">
        <v>26</v>
      </c>
      <c r="C179" s="1730">
        <v>20638.931372549017</v>
      </c>
      <c r="D179" s="1730">
        <v>20279.72450980392</v>
      </c>
      <c r="E179" s="1731">
        <v>21051.71</v>
      </c>
      <c r="F179" s="1731">
        <v>20685.319</v>
      </c>
      <c r="G179" s="1732">
        <v>1.7712610571777965</v>
      </c>
      <c r="H179" s="1733">
        <v>383.8</v>
      </c>
      <c r="I179" s="1733">
        <v>0.31364349189754015</v>
      </c>
      <c r="J179" s="1753">
        <v>-3.6842105263157889</v>
      </c>
      <c r="K179" s="1753">
        <v>2.9454369869628199</v>
      </c>
      <c r="L179" s="1754">
        <v>-0.40199077906959735</v>
      </c>
    </row>
    <row r="180" spans="1:12">
      <c r="A180" s="1744" t="s">
        <v>86</v>
      </c>
      <c r="B180" s="1755" t="s">
        <v>27</v>
      </c>
      <c r="C180" s="1756">
        <v>19595.853030146583</v>
      </c>
      <c r="D180" s="1756">
        <v>19369.808175216425</v>
      </c>
      <c r="E180" s="1757">
        <v>19987.770090749516</v>
      </c>
      <c r="F180" s="1757">
        <v>19757.204338720756</v>
      </c>
      <c r="G180" s="1758">
        <v>1.1669958364346664</v>
      </c>
      <c r="H180" s="1759">
        <v>313.85041322314055</v>
      </c>
      <c r="I180" s="1759">
        <v>-0.14622085738904578</v>
      </c>
      <c r="J180" s="1760">
        <v>23.75</v>
      </c>
      <c r="K180" s="1760">
        <v>17.527764365041044</v>
      </c>
      <c r="L180" s="1761">
        <v>2.0238883960487968</v>
      </c>
    </row>
    <row r="181" spans="1:12">
      <c r="A181" s="1721" t="s">
        <v>86</v>
      </c>
      <c r="B181" s="1752" t="s">
        <v>28</v>
      </c>
      <c r="C181" s="1730">
        <v>19608.563725490196</v>
      </c>
      <c r="D181" s="1730">
        <v>19229.513725490197</v>
      </c>
      <c r="E181" s="1731">
        <v>20000.735000000001</v>
      </c>
      <c r="F181" s="1731">
        <v>19614.103999999999</v>
      </c>
      <c r="G181" s="1732">
        <v>1.9711886915660344</v>
      </c>
      <c r="H181" s="1733">
        <v>308.8</v>
      </c>
      <c r="I181" s="1733">
        <v>1.712779973649535</v>
      </c>
      <c r="J181" s="1753">
        <v>27.070063694267514</v>
      </c>
      <c r="K181" s="1753">
        <v>12.844036697247708</v>
      </c>
      <c r="L181" s="1754">
        <v>1.7799070284668765</v>
      </c>
    </row>
    <row r="182" spans="1:12" ht="16.5" thickBot="1">
      <c r="A182" s="1762" t="s">
        <v>86</v>
      </c>
      <c r="B182" s="1763" t="s">
        <v>29</v>
      </c>
      <c r="C182" s="1764">
        <v>19563.001960784313</v>
      </c>
      <c r="D182" s="1764">
        <v>19681.00588235294</v>
      </c>
      <c r="E182" s="1765">
        <v>19954.261999999999</v>
      </c>
      <c r="F182" s="1765">
        <v>20074.626</v>
      </c>
      <c r="G182" s="1766">
        <v>-0.59958277678498917</v>
      </c>
      <c r="H182" s="1753">
        <v>327.7</v>
      </c>
      <c r="I182" s="1753">
        <v>-3.900293255131968</v>
      </c>
      <c r="J182" s="1753">
        <v>15.476190476190476</v>
      </c>
      <c r="K182" s="1753">
        <v>4.6837276677933364</v>
      </c>
      <c r="L182" s="1754">
        <v>0.24398136758191935</v>
      </c>
    </row>
    <row r="183" spans="1:12" ht="16.5" thickBot="1">
      <c r="A183" s="1767"/>
      <c r="B183" s="1768"/>
      <c r="C183" s="1769"/>
      <c r="D183" s="1769"/>
      <c r="E183" s="1769"/>
      <c r="F183" s="1769"/>
      <c r="G183" s="1770"/>
      <c r="H183" s="1771"/>
      <c r="I183" s="1771"/>
      <c r="J183" s="1771"/>
      <c r="K183" s="1771"/>
      <c r="L183" s="1772"/>
    </row>
    <row r="184" spans="1:12">
      <c r="A184" s="1721" t="s">
        <v>87</v>
      </c>
      <c r="B184" s="1773" t="s">
        <v>26</v>
      </c>
      <c r="C184" s="1774">
        <v>20726.296078431373</v>
      </c>
      <c r="D184" s="1774">
        <v>20583.895098039215</v>
      </c>
      <c r="E184" s="1775">
        <v>21140.822</v>
      </c>
      <c r="F184" s="1775">
        <v>20995.573</v>
      </c>
      <c r="G184" s="1776">
        <v>0.69180774442307336</v>
      </c>
      <c r="H184" s="1777">
        <v>421.9</v>
      </c>
      <c r="I184" s="1777">
        <v>3.8906673233193683</v>
      </c>
      <c r="J184" s="1777">
        <v>0</v>
      </c>
      <c r="K184" s="1777">
        <v>1.6900048285852245</v>
      </c>
      <c r="L184" s="1778">
        <v>-0.15988946316953245</v>
      </c>
    </row>
    <row r="185" spans="1:12" ht="16.5" thickBot="1">
      <c r="A185" s="1762" t="s">
        <v>87</v>
      </c>
      <c r="B185" s="1763" t="s">
        <v>29</v>
      </c>
      <c r="C185" s="1764">
        <v>19882.409803921568</v>
      </c>
      <c r="D185" s="1764">
        <v>19768.545098039216</v>
      </c>
      <c r="E185" s="1765">
        <v>20280.058000000001</v>
      </c>
      <c r="F185" s="1765">
        <v>20163.916000000001</v>
      </c>
      <c r="G185" s="1766">
        <v>0.57598930683900795</v>
      </c>
      <c r="H185" s="1753">
        <v>389.1</v>
      </c>
      <c r="I185" s="1753">
        <v>7.0132013201320138</v>
      </c>
      <c r="J185" s="1753">
        <v>-9.6296296296296298</v>
      </c>
      <c r="K185" s="1753">
        <v>1.9636246579752132</v>
      </c>
      <c r="L185" s="1754">
        <v>-0.41481085999518852</v>
      </c>
    </row>
    <row r="186" spans="1:12" ht="16.5" thickBot="1">
      <c r="A186" s="1767"/>
      <c r="B186" s="1768"/>
      <c r="C186" s="1769"/>
      <c r="D186" s="1769"/>
      <c r="E186" s="1769"/>
      <c r="F186" s="1769"/>
      <c r="G186" s="1770"/>
      <c r="H186" s="1771"/>
      <c r="I186" s="1771"/>
      <c r="J186" s="1771"/>
      <c r="K186" s="1771"/>
      <c r="L186" s="1772"/>
    </row>
    <row r="187" spans="1:12">
      <c r="A187" s="1744" t="s">
        <v>88</v>
      </c>
      <c r="B187" s="1745" t="s">
        <v>21</v>
      </c>
      <c r="C187" s="1746" t="s">
        <v>73</v>
      </c>
      <c r="D187" s="1746" t="s">
        <v>200</v>
      </c>
      <c r="E187" s="1747" t="s">
        <v>73</v>
      </c>
      <c r="F187" s="1747" t="s">
        <v>200</v>
      </c>
      <c r="G187" s="1748" t="s">
        <v>73</v>
      </c>
      <c r="H187" s="1749" t="s">
        <v>73</v>
      </c>
      <c r="I187" s="1749" t="s">
        <v>73</v>
      </c>
      <c r="J187" s="1750" t="s">
        <v>73</v>
      </c>
      <c r="K187" s="1750" t="s">
        <v>73</v>
      </c>
      <c r="L187" s="1751" t="s">
        <v>73</v>
      </c>
    </row>
    <row r="188" spans="1:12">
      <c r="A188" s="1728" t="s">
        <v>88</v>
      </c>
      <c r="B188" s="1752" t="s">
        <v>22</v>
      </c>
      <c r="C188" s="1730" t="s">
        <v>73</v>
      </c>
      <c r="D188" s="1730" t="s">
        <v>73</v>
      </c>
      <c r="E188" s="1731" t="s">
        <v>73</v>
      </c>
      <c r="F188" s="1731" t="s">
        <v>73</v>
      </c>
      <c r="G188" s="1732" t="s">
        <v>73</v>
      </c>
      <c r="H188" s="1733" t="s">
        <v>73</v>
      </c>
      <c r="I188" s="1733" t="s">
        <v>73</v>
      </c>
      <c r="J188" s="1753" t="s">
        <v>73</v>
      </c>
      <c r="K188" s="1753" t="s">
        <v>73</v>
      </c>
      <c r="L188" s="1754" t="s">
        <v>73</v>
      </c>
    </row>
    <row r="189" spans="1:12">
      <c r="A189" s="1728" t="s">
        <v>88</v>
      </c>
      <c r="B189" s="1752" t="s">
        <v>23</v>
      </c>
      <c r="C189" s="1730" t="s">
        <v>73</v>
      </c>
      <c r="D189" s="1730" t="s">
        <v>200</v>
      </c>
      <c r="E189" s="1731" t="s">
        <v>73</v>
      </c>
      <c r="F189" s="1731" t="s">
        <v>200</v>
      </c>
      <c r="G189" s="1732" t="s">
        <v>73</v>
      </c>
      <c r="H189" s="1733" t="s">
        <v>73</v>
      </c>
      <c r="I189" s="1733" t="s">
        <v>73</v>
      </c>
      <c r="J189" s="1753" t="s">
        <v>73</v>
      </c>
      <c r="K189" s="1753" t="s">
        <v>73</v>
      </c>
      <c r="L189" s="1754" t="s">
        <v>73</v>
      </c>
    </row>
    <row r="190" spans="1:12">
      <c r="A190" s="1728" t="s">
        <v>88</v>
      </c>
      <c r="B190" s="1752" t="s">
        <v>30</v>
      </c>
      <c r="C190" s="1730" t="s">
        <v>73</v>
      </c>
      <c r="D190" s="1730" t="s">
        <v>200</v>
      </c>
      <c r="E190" s="1731" t="s">
        <v>73</v>
      </c>
      <c r="F190" s="1731" t="s">
        <v>200</v>
      </c>
      <c r="G190" s="1732" t="s">
        <v>73</v>
      </c>
      <c r="H190" s="1733" t="s">
        <v>73</v>
      </c>
      <c r="I190" s="1733" t="s">
        <v>73</v>
      </c>
      <c r="J190" s="1753" t="s">
        <v>73</v>
      </c>
      <c r="K190" s="1753" t="s">
        <v>73</v>
      </c>
      <c r="L190" s="1754" t="s">
        <v>73</v>
      </c>
    </row>
    <row r="191" spans="1:12">
      <c r="A191" s="1779" t="s">
        <v>88</v>
      </c>
      <c r="B191" s="1755" t="s">
        <v>24</v>
      </c>
      <c r="C191" s="1756" t="s">
        <v>200</v>
      </c>
      <c r="D191" s="1756" t="s">
        <v>73</v>
      </c>
      <c r="E191" s="1757" t="s">
        <v>200</v>
      </c>
      <c r="F191" s="1757" t="s">
        <v>73</v>
      </c>
      <c r="G191" s="1758" t="s">
        <v>73</v>
      </c>
      <c r="H191" s="1759" t="s">
        <v>200</v>
      </c>
      <c r="I191" s="1759" t="s">
        <v>73</v>
      </c>
      <c r="J191" s="1760" t="s">
        <v>73</v>
      </c>
      <c r="K191" s="1760">
        <v>1.6095284081764045E-2</v>
      </c>
      <c r="L191" s="1761" t="s">
        <v>73</v>
      </c>
    </row>
    <row r="192" spans="1:12">
      <c r="A192" s="1728" t="s">
        <v>88</v>
      </c>
      <c r="B192" s="1752" t="s">
        <v>26</v>
      </c>
      <c r="C192" s="1730" t="s">
        <v>73</v>
      </c>
      <c r="D192" s="1730" t="s">
        <v>73</v>
      </c>
      <c r="E192" s="1731" t="s">
        <v>73</v>
      </c>
      <c r="F192" s="1731" t="s">
        <v>73</v>
      </c>
      <c r="G192" s="1732" t="s">
        <v>73</v>
      </c>
      <c r="H192" s="1733" t="s">
        <v>73</v>
      </c>
      <c r="I192" s="1733" t="s">
        <v>73</v>
      </c>
      <c r="J192" s="1753" t="s">
        <v>73</v>
      </c>
      <c r="K192" s="1753" t="s">
        <v>73</v>
      </c>
      <c r="L192" s="1754" t="s">
        <v>73</v>
      </c>
    </row>
    <row r="193" spans="1:12">
      <c r="A193" s="1728" t="s">
        <v>88</v>
      </c>
      <c r="B193" s="1752" t="s">
        <v>31</v>
      </c>
      <c r="C193" s="1730" t="s">
        <v>200</v>
      </c>
      <c r="D193" s="1730" t="s">
        <v>73</v>
      </c>
      <c r="E193" s="1731" t="s">
        <v>200</v>
      </c>
      <c r="F193" s="1731" t="s">
        <v>73</v>
      </c>
      <c r="G193" s="1732" t="s">
        <v>73</v>
      </c>
      <c r="H193" s="1733" t="s">
        <v>200</v>
      </c>
      <c r="I193" s="1733" t="s">
        <v>73</v>
      </c>
      <c r="J193" s="1753" t="s">
        <v>73</v>
      </c>
      <c r="K193" s="1753">
        <v>1.6095284081764045E-2</v>
      </c>
      <c r="L193" s="1754" t="s">
        <v>73</v>
      </c>
    </row>
    <row r="194" spans="1:12">
      <c r="A194" s="1779" t="s">
        <v>88</v>
      </c>
      <c r="B194" s="1755" t="s">
        <v>27</v>
      </c>
      <c r="C194" s="1756" t="s">
        <v>200</v>
      </c>
      <c r="D194" s="1756" t="s">
        <v>200</v>
      </c>
      <c r="E194" s="1757" t="s">
        <v>200</v>
      </c>
      <c r="F194" s="1757" t="s">
        <v>200</v>
      </c>
      <c r="G194" s="1758" t="s">
        <v>73</v>
      </c>
      <c r="H194" s="1759" t="s">
        <v>200</v>
      </c>
      <c r="I194" s="1759" t="s">
        <v>73</v>
      </c>
      <c r="J194" s="1760" t="s">
        <v>73</v>
      </c>
      <c r="K194" s="1760">
        <v>0.59552551102526963</v>
      </c>
      <c r="L194" s="1761" t="s">
        <v>73</v>
      </c>
    </row>
    <row r="195" spans="1:12">
      <c r="A195" s="1728" t="s">
        <v>88</v>
      </c>
      <c r="B195" s="1752" t="s">
        <v>29</v>
      </c>
      <c r="C195" s="1730" t="s">
        <v>200</v>
      </c>
      <c r="D195" s="1730" t="s">
        <v>200</v>
      </c>
      <c r="E195" s="1731" t="s">
        <v>200</v>
      </c>
      <c r="F195" s="1731" t="s">
        <v>200</v>
      </c>
      <c r="G195" s="1732" t="s">
        <v>73</v>
      </c>
      <c r="H195" s="1733" t="s">
        <v>200</v>
      </c>
      <c r="I195" s="1733" t="s">
        <v>73</v>
      </c>
      <c r="J195" s="1753" t="s">
        <v>73</v>
      </c>
      <c r="K195" s="1753">
        <v>0.35409624979880894</v>
      </c>
      <c r="L195" s="1754" t="s">
        <v>73</v>
      </c>
    </row>
    <row r="196" spans="1:12" ht="16.5" thickBot="1">
      <c r="A196" s="1780" t="s">
        <v>88</v>
      </c>
      <c r="B196" s="1752" t="s">
        <v>32</v>
      </c>
      <c r="C196" s="1764" t="s">
        <v>200</v>
      </c>
      <c r="D196" s="1764" t="s">
        <v>200</v>
      </c>
      <c r="E196" s="1765" t="s">
        <v>200</v>
      </c>
      <c r="F196" s="1765" t="s">
        <v>200</v>
      </c>
      <c r="G196" s="1766" t="s">
        <v>73</v>
      </c>
      <c r="H196" s="1753" t="s">
        <v>200</v>
      </c>
      <c r="I196" s="1753" t="s">
        <v>73</v>
      </c>
      <c r="J196" s="1753" t="s">
        <v>73</v>
      </c>
      <c r="K196" s="1753">
        <v>0.24142926122646063</v>
      </c>
      <c r="L196" s="1754" t="s">
        <v>73</v>
      </c>
    </row>
    <row r="197" spans="1:12" ht="16.5" thickBot="1">
      <c r="A197" s="1767"/>
      <c r="B197" s="1768"/>
      <c r="C197" s="1769"/>
      <c r="D197" s="1769"/>
      <c r="E197" s="1769"/>
      <c r="F197" s="1769"/>
      <c r="G197" s="1770"/>
      <c r="H197" s="1771"/>
      <c r="I197" s="1771"/>
      <c r="J197" s="1771"/>
      <c r="K197" s="1771"/>
      <c r="L197" s="1772"/>
    </row>
    <row r="198" spans="1:12">
      <c r="A198" s="1744" t="s">
        <v>20</v>
      </c>
      <c r="B198" s="1745" t="s">
        <v>24</v>
      </c>
      <c r="C198" s="1746">
        <v>18357.597767576903</v>
      </c>
      <c r="D198" s="1746">
        <v>17928.19308345289</v>
      </c>
      <c r="E198" s="1747">
        <v>18724.749722928442</v>
      </c>
      <c r="F198" s="1747">
        <v>18286.75694512195</v>
      </c>
      <c r="G198" s="1748">
        <v>2.3951364319047728</v>
      </c>
      <c r="H198" s="1749">
        <v>349.15671232876707</v>
      </c>
      <c r="I198" s="1749">
        <v>0.51018080603624349</v>
      </c>
      <c r="J198" s="1750">
        <v>13.707165109034266</v>
      </c>
      <c r="K198" s="1750">
        <v>5.8747786898438754</v>
      </c>
      <c r="L198" s="1751">
        <v>0.21938756933647596</v>
      </c>
    </row>
    <row r="199" spans="1:12">
      <c r="A199" s="1721" t="s">
        <v>20</v>
      </c>
      <c r="B199" s="1752" t="s">
        <v>25</v>
      </c>
      <c r="C199" s="1730">
        <v>18000.670588235294</v>
      </c>
      <c r="D199" s="1730">
        <v>17462.922549019608</v>
      </c>
      <c r="E199" s="1731">
        <v>18360.684000000001</v>
      </c>
      <c r="F199" s="1731">
        <v>17812.181</v>
      </c>
      <c r="G199" s="1732">
        <v>3.0793702354585362</v>
      </c>
      <c r="H199" s="1733">
        <v>319.3</v>
      </c>
      <c r="I199" s="1733">
        <v>-3.271735837624965</v>
      </c>
      <c r="J199" s="1753">
        <v>21.621621621621621</v>
      </c>
      <c r="K199" s="1753">
        <v>1.4485755673587639</v>
      </c>
      <c r="L199" s="1754">
        <v>0.14484054269350666</v>
      </c>
    </row>
    <row r="200" spans="1:12">
      <c r="A200" s="1721" t="s">
        <v>20</v>
      </c>
      <c r="B200" s="1752" t="s">
        <v>26</v>
      </c>
      <c r="C200" s="1730">
        <v>18498.420588235294</v>
      </c>
      <c r="D200" s="1730">
        <v>17825.865686274512</v>
      </c>
      <c r="E200" s="1731">
        <v>18868.388999999999</v>
      </c>
      <c r="F200" s="1731">
        <v>18182.383000000002</v>
      </c>
      <c r="G200" s="1732">
        <v>3.7729157943708338</v>
      </c>
      <c r="H200" s="1733">
        <v>343.9</v>
      </c>
      <c r="I200" s="1733">
        <v>0.85043988269794046</v>
      </c>
      <c r="J200" s="1753">
        <v>3.9370078740157481</v>
      </c>
      <c r="K200" s="1753">
        <v>2.1245774987928536</v>
      </c>
      <c r="L200" s="1754">
        <v>-0.11291369218670955</v>
      </c>
    </row>
    <row r="201" spans="1:12">
      <c r="A201" s="1721" t="s">
        <v>20</v>
      </c>
      <c r="B201" s="1752" t="s">
        <v>31</v>
      </c>
      <c r="C201" s="1730">
        <v>18430.119607843139</v>
      </c>
      <c r="D201" s="1730">
        <v>18289.050980392156</v>
      </c>
      <c r="E201" s="1731">
        <v>18798.722000000002</v>
      </c>
      <c r="F201" s="1731">
        <v>18654.831999999999</v>
      </c>
      <c r="G201" s="1732">
        <v>0.77132830786148632</v>
      </c>
      <c r="H201" s="1733">
        <v>372.8</v>
      </c>
      <c r="I201" s="1733">
        <v>2.1929824561403506</v>
      </c>
      <c r="J201" s="1753">
        <v>19.166666666666668</v>
      </c>
      <c r="K201" s="1753">
        <v>2.3016256236922583</v>
      </c>
      <c r="L201" s="1754">
        <v>0.18746071882967907</v>
      </c>
    </row>
    <row r="202" spans="1:12">
      <c r="A202" s="1744" t="s">
        <v>20</v>
      </c>
      <c r="B202" s="1755" t="s">
        <v>27</v>
      </c>
      <c r="C202" s="1756">
        <v>17203.915120111345</v>
      </c>
      <c r="D202" s="1756">
        <v>17059.736369501617</v>
      </c>
      <c r="E202" s="1757">
        <v>17547.993422513573</v>
      </c>
      <c r="F202" s="1757">
        <v>17400.931096891651</v>
      </c>
      <c r="G202" s="1758">
        <v>0.84514055485336803</v>
      </c>
      <c r="H202" s="1759">
        <v>291.53598455598456</v>
      </c>
      <c r="I202" s="1759">
        <v>-2.1882029008606358</v>
      </c>
      <c r="J202" s="1760">
        <v>3.3519553072625698</v>
      </c>
      <c r="K202" s="1760">
        <v>20.843392885884434</v>
      </c>
      <c r="L202" s="1761">
        <v>-1.2320123290556673</v>
      </c>
    </row>
    <row r="203" spans="1:12">
      <c r="A203" s="1721" t="s">
        <v>20</v>
      </c>
      <c r="B203" s="1752" t="s">
        <v>28</v>
      </c>
      <c r="C203" s="1730">
        <v>16870.875490196078</v>
      </c>
      <c r="D203" s="1730">
        <v>16639.040196078429</v>
      </c>
      <c r="E203" s="1731">
        <v>17208.293000000001</v>
      </c>
      <c r="F203" s="1731">
        <v>16971.821</v>
      </c>
      <c r="G203" s="1732">
        <v>1.3933213177301456</v>
      </c>
      <c r="H203" s="1733">
        <v>265.60000000000002</v>
      </c>
      <c r="I203" s="1733">
        <v>-1.2639405204460881</v>
      </c>
      <c r="J203" s="1753">
        <v>28.051391862955033</v>
      </c>
      <c r="K203" s="1753">
        <v>9.6249798808948981</v>
      </c>
      <c r="L203" s="1754">
        <v>1.3973547928046948</v>
      </c>
    </row>
    <row r="204" spans="1:12">
      <c r="A204" s="1721" t="s">
        <v>20</v>
      </c>
      <c r="B204" s="1752" t="s">
        <v>29</v>
      </c>
      <c r="C204" s="1730">
        <v>17329.076470588236</v>
      </c>
      <c r="D204" s="1730">
        <v>17182.113725490199</v>
      </c>
      <c r="E204" s="1731">
        <v>17675.657999999999</v>
      </c>
      <c r="F204" s="1731">
        <v>17525.756000000001</v>
      </c>
      <c r="G204" s="1732">
        <v>0.85532401569437688</v>
      </c>
      <c r="H204" s="1733">
        <v>301</v>
      </c>
      <c r="I204" s="1733">
        <v>0.46728971962616056</v>
      </c>
      <c r="J204" s="1753">
        <v>-9.4696969696969688</v>
      </c>
      <c r="K204" s="1753">
        <v>7.6935457910832135</v>
      </c>
      <c r="L204" s="1754">
        <v>-1.6087797903121359</v>
      </c>
    </row>
    <row r="205" spans="1:12">
      <c r="A205" s="1721" t="s">
        <v>20</v>
      </c>
      <c r="B205" s="1752" t="s">
        <v>32</v>
      </c>
      <c r="C205" s="1730">
        <v>17670.089215686276</v>
      </c>
      <c r="D205" s="1730">
        <v>17433.313725490196</v>
      </c>
      <c r="E205" s="1731">
        <v>18023.491000000002</v>
      </c>
      <c r="F205" s="1731">
        <v>17781.98</v>
      </c>
      <c r="G205" s="1732">
        <v>1.358178335595936</v>
      </c>
      <c r="H205" s="1733">
        <v>341.7</v>
      </c>
      <c r="I205" s="1733">
        <v>-1.669064748201442</v>
      </c>
      <c r="J205" s="1753">
        <v>-15.11627906976744</v>
      </c>
      <c r="K205" s="1753">
        <v>3.5248672139063255</v>
      </c>
      <c r="L205" s="1754">
        <v>-1.0205873315482203</v>
      </c>
    </row>
    <row r="206" spans="1:12">
      <c r="A206" s="1744" t="s">
        <v>20</v>
      </c>
      <c r="B206" s="1755" t="s">
        <v>33</v>
      </c>
      <c r="C206" s="1756">
        <v>14138.248260121343</v>
      </c>
      <c r="D206" s="1756">
        <v>13773.938370678028</v>
      </c>
      <c r="E206" s="1757">
        <v>14421.01322532377</v>
      </c>
      <c r="F206" s="1757">
        <v>14049.417138091589</v>
      </c>
      <c r="G206" s="1758">
        <v>2.6449217329072567</v>
      </c>
      <c r="H206" s="1759">
        <v>226.43528037383177</v>
      </c>
      <c r="I206" s="1759">
        <v>-0.85121246577084431</v>
      </c>
      <c r="J206" s="1760">
        <v>15.208613728129205</v>
      </c>
      <c r="K206" s="1760">
        <v>13.777563173990021</v>
      </c>
      <c r="L206" s="1761">
        <v>0.68735880471588473</v>
      </c>
    </row>
    <row r="207" spans="1:12">
      <c r="A207" s="1721" t="s">
        <v>20</v>
      </c>
      <c r="B207" s="1752" t="s">
        <v>74</v>
      </c>
      <c r="C207" s="1730">
        <v>13931.275490196078</v>
      </c>
      <c r="D207" s="1730">
        <v>13474.390196078431</v>
      </c>
      <c r="E207" s="1731">
        <v>14209.901</v>
      </c>
      <c r="F207" s="1731">
        <v>13743.878000000001</v>
      </c>
      <c r="G207" s="1732">
        <v>3.3907678749767656</v>
      </c>
      <c r="H207" s="1733">
        <v>219.7</v>
      </c>
      <c r="I207" s="1733">
        <v>-0.94679891794410398</v>
      </c>
      <c r="J207" s="1753">
        <v>21.415270018621975</v>
      </c>
      <c r="K207" s="1753">
        <v>10.494125221310156</v>
      </c>
      <c r="L207" s="1754">
        <v>1.0332372720501137</v>
      </c>
    </row>
    <row r="208" spans="1:12">
      <c r="A208" s="1721" t="s">
        <v>20</v>
      </c>
      <c r="B208" s="1752" t="s">
        <v>34</v>
      </c>
      <c r="C208" s="1730">
        <v>14587.151960784315</v>
      </c>
      <c r="D208" s="1730">
        <v>14461.423529411764</v>
      </c>
      <c r="E208" s="1731">
        <v>14878.895</v>
      </c>
      <c r="F208" s="1731">
        <v>14750.652</v>
      </c>
      <c r="G208" s="1732">
        <v>0.86940563712031427</v>
      </c>
      <c r="H208" s="1733">
        <v>245.5</v>
      </c>
      <c r="I208" s="1733">
        <v>0.94572368421053099</v>
      </c>
      <c r="J208" s="1753">
        <v>-2.2099447513812152</v>
      </c>
      <c r="K208" s="1753">
        <v>2.8488652824722358</v>
      </c>
      <c r="L208" s="1754">
        <v>-0.34000011569548771</v>
      </c>
    </row>
    <row r="209" spans="1:12" ht="16.5" thickBot="1">
      <c r="A209" s="1721" t="s">
        <v>20</v>
      </c>
      <c r="B209" s="1752" t="s">
        <v>35</v>
      </c>
      <c r="C209" s="1730">
        <v>15560.386274509803</v>
      </c>
      <c r="D209" s="1730">
        <v>14598.648039215685</v>
      </c>
      <c r="E209" s="1731">
        <v>15871.593999999999</v>
      </c>
      <c r="F209" s="1731">
        <v>14890.620999999999</v>
      </c>
      <c r="G209" s="1732">
        <v>6.5878582229713585</v>
      </c>
      <c r="H209" s="1733">
        <v>264.10000000000002</v>
      </c>
      <c r="I209" s="1733">
        <v>0.64786585365855398</v>
      </c>
      <c r="J209" s="1753">
        <v>8</v>
      </c>
      <c r="K209" s="1753">
        <v>0.43457267020762913</v>
      </c>
      <c r="L209" s="1754">
        <v>-5.8783516387415635E-3</v>
      </c>
    </row>
    <row r="210" spans="1:12" ht="16.5" thickBot="1">
      <c r="A210" s="1767"/>
      <c r="B210" s="1768"/>
      <c r="C210" s="1769"/>
      <c r="D210" s="1769"/>
      <c r="E210" s="1769"/>
      <c r="F210" s="1769"/>
      <c r="G210" s="1770"/>
      <c r="H210" s="1771"/>
      <c r="I210" s="1771"/>
      <c r="J210" s="1771"/>
      <c r="K210" s="1771"/>
      <c r="L210" s="1772"/>
    </row>
    <row r="211" spans="1:12">
      <c r="A211" s="1744" t="s">
        <v>89</v>
      </c>
      <c r="B211" s="1755" t="s">
        <v>21</v>
      </c>
      <c r="C211" s="1756">
        <v>21649.188316005733</v>
      </c>
      <c r="D211" s="1756">
        <v>21225.641929418893</v>
      </c>
      <c r="E211" s="1757">
        <v>22082.172082325847</v>
      </c>
      <c r="F211" s="1757">
        <v>21650.154768007273</v>
      </c>
      <c r="G211" s="1758">
        <v>1.9954467713873929</v>
      </c>
      <c r="H211" s="1759">
        <v>352.11621621621617</v>
      </c>
      <c r="I211" s="1759">
        <v>4.0106978143787808</v>
      </c>
      <c r="J211" s="1760">
        <v>13.846153846153847</v>
      </c>
      <c r="K211" s="1760">
        <v>2.3821020441010785</v>
      </c>
      <c r="L211" s="1761">
        <v>9.1756730499950923E-2</v>
      </c>
    </row>
    <row r="212" spans="1:12">
      <c r="A212" s="1721" t="s">
        <v>89</v>
      </c>
      <c r="B212" s="1752" t="s">
        <v>22</v>
      </c>
      <c r="C212" s="1730">
        <v>21122.51274509804</v>
      </c>
      <c r="D212" s="1730">
        <v>21045.961764705884</v>
      </c>
      <c r="E212" s="1731">
        <v>21544.963</v>
      </c>
      <c r="F212" s="1731">
        <v>21466.881000000001</v>
      </c>
      <c r="G212" s="1732">
        <v>0.36373239316880041</v>
      </c>
      <c r="H212" s="1733">
        <v>345.4</v>
      </c>
      <c r="I212" s="1733">
        <v>7.9374999999999929</v>
      </c>
      <c r="J212" s="1753">
        <v>3.7037037037037033</v>
      </c>
      <c r="K212" s="1753">
        <v>0.45066795428939327</v>
      </c>
      <c r="L212" s="1754">
        <v>-2.5019149304687072E-2</v>
      </c>
    </row>
    <row r="213" spans="1:12">
      <c r="A213" s="1721" t="s">
        <v>89</v>
      </c>
      <c r="B213" s="1752" t="s">
        <v>23</v>
      </c>
      <c r="C213" s="1730">
        <v>21621.656862745098</v>
      </c>
      <c r="D213" s="1730">
        <v>21395.833333333332</v>
      </c>
      <c r="E213" s="1731">
        <v>22054.09</v>
      </c>
      <c r="F213" s="1731">
        <v>21823.75</v>
      </c>
      <c r="G213" s="1732">
        <v>1.0554556389254832</v>
      </c>
      <c r="H213" s="1733">
        <v>336.9</v>
      </c>
      <c r="I213" s="1733">
        <v>2.1528198908429248</v>
      </c>
      <c r="J213" s="1753">
        <v>19.642857142857142</v>
      </c>
      <c r="K213" s="1753">
        <v>1.0783840334781909</v>
      </c>
      <c r="L213" s="1754">
        <v>9.1773744542320568E-2</v>
      </c>
    </row>
    <row r="214" spans="1:12">
      <c r="A214" s="1721" t="s">
        <v>89</v>
      </c>
      <c r="B214" s="1752" t="s">
        <v>30</v>
      </c>
      <c r="C214" s="1730">
        <v>21936.774509803919</v>
      </c>
      <c r="D214" s="1730">
        <v>21131.5</v>
      </c>
      <c r="E214" s="1731">
        <v>22375.51</v>
      </c>
      <c r="F214" s="1731">
        <v>21554.13</v>
      </c>
      <c r="G214" s="1732">
        <v>3.8107777952531481</v>
      </c>
      <c r="H214" s="1733">
        <v>374.9</v>
      </c>
      <c r="I214" s="1733">
        <v>4.254727474972178</v>
      </c>
      <c r="J214" s="1753">
        <v>12.76595744680851</v>
      </c>
      <c r="K214" s="1753">
        <v>0.85305005633349429</v>
      </c>
      <c r="L214" s="1754">
        <v>2.5002135262317315E-2</v>
      </c>
    </row>
    <row r="215" spans="1:12">
      <c r="A215" s="1744" t="s">
        <v>89</v>
      </c>
      <c r="B215" s="1755" t="s">
        <v>24</v>
      </c>
      <c r="C215" s="1756">
        <v>20943.646968625828</v>
      </c>
      <c r="D215" s="1756">
        <v>21027.915097258247</v>
      </c>
      <c r="E215" s="1757">
        <v>21362.519907998343</v>
      </c>
      <c r="F215" s="1757">
        <v>21448.473399203413</v>
      </c>
      <c r="G215" s="1758">
        <v>-0.40074409775131931</v>
      </c>
      <c r="H215" s="1759">
        <v>312.34530744336575</v>
      </c>
      <c r="I215" s="1759">
        <v>2.0134593431101986</v>
      </c>
      <c r="J215" s="1760">
        <v>7.6655052264808354</v>
      </c>
      <c r="K215" s="1760">
        <v>9.9468855625301789</v>
      </c>
      <c r="L215" s="1761">
        <v>-0.16586989906249094</v>
      </c>
    </row>
    <row r="216" spans="1:12">
      <c r="A216" s="1721" t="s">
        <v>89</v>
      </c>
      <c r="B216" s="1752" t="s">
        <v>25</v>
      </c>
      <c r="C216" s="1730">
        <v>20924.102941176468</v>
      </c>
      <c r="D216" s="1730">
        <v>20362.260784313727</v>
      </c>
      <c r="E216" s="1731">
        <v>21342.584999999999</v>
      </c>
      <c r="F216" s="1731">
        <v>20769.506000000001</v>
      </c>
      <c r="G216" s="1732">
        <v>2.7592326943163594</v>
      </c>
      <c r="H216" s="1733">
        <v>284.10000000000002</v>
      </c>
      <c r="I216" s="1733">
        <v>2.6002166847237436</v>
      </c>
      <c r="J216" s="1753">
        <v>38.095238095238095</v>
      </c>
      <c r="K216" s="1753">
        <v>1.867052953484629</v>
      </c>
      <c r="L216" s="1754">
        <v>0.38713752008082358</v>
      </c>
    </row>
    <row r="217" spans="1:12">
      <c r="A217" s="1721" t="s">
        <v>89</v>
      </c>
      <c r="B217" s="1752" t="s">
        <v>26</v>
      </c>
      <c r="C217" s="1730">
        <v>20986.586274509802</v>
      </c>
      <c r="D217" s="1730">
        <v>21152.447058823527</v>
      </c>
      <c r="E217" s="1731">
        <v>21406.317999999999</v>
      </c>
      <c r="F217" s="1731">
        <v>21575.495999999999</v>
      </c>
      <c r="G217" s="1732">
        <v>-0.78412102322004507</v>
      </c>
      <c r="H217" s="1733">
        <v>310.10000000000002</v>
      </c>
      <c r="I217" s="1733">
        <v>2.3432343234323505</v>
      </c>
      <c r="J217" s="1753">
        <v>-3.4013605442176873</v>
      </c>
      <c r="K217" s="1753">
        <v>4.571060679220988</v>
      </c>
      <c r="L217" s="1754">
        <v>-0.60864333769233081</v>
      </c>
    </row>
    <row r="218" spans="1:12">
      <c r="A218" s="1721" t="s">
        <v>89</v>
      </c>
      <c r="B218" s="1752" t="s">
        <v>31</v>
      </c>
      <c r="C218" s="1730">
        <v>20900.064705882352</v>
      </c>
      <c r="D218" s="1730">
        <v>21097.144117647058</v>
      </c>
      <c r="E218" s="1731">
        <v>21318.065999999999</v>
      </c>
      <c r="F218" s="1731">
        <v>21519.087</v>
      </c>
      <c r="G218" s="1732">
        <v>-0.93415208554155027</v>
      </c>
      <c r="H218" s="1733">
        <v>330.3</v>
      </c>
      <c r="I218" s="1733">
        <v>2.102009273570328</v>
      </c>
      <c r="J218" s="1753">
        <v>11.224489795918368</v>
      </c>
      <c r="K218" s="1753">
        <v>3.5087719298245612</v>
      </c>
      <c r="L218" s="1754">
        <v>5.5635918549015173E-2</v>
      </c>
    </row>
    <row r="219" spans="1:12">
      <c r="A219" s="1744" t="s">
        <v>89</v>
      </c>
      <c r="B219" s="1755" t="s">
        <v>27</v>
      </c>
      <c r="C219" s="1756">
        <v>19856.655993770935</v>
      </c>
      <c r="D219" s="1756">
        <v>19744.938462507947</v>
      </c>
      <c r="E219" s="1757">
        <v>20253.789113646355</v>
      </c>
      <c r="F219" s="1757">
        <v>20139.837231758105</v>
      </c>
      <c r="G219" s="1758">
        <v>0.56580339044926009</v>
      </c>
      <c r="H219" s="1759">
        <v>266.13810143042912</v>
      </c>
      <c r="I219" s="1759">
        <v>1.6716151711679923</v>
      </c>
      <c r="J219" s="1760">
        <v>-8.8862559241706158</v>
      </c>
      <c r="K219" s="1760">
        <v>12.37727345887655</v>
      </c>
      <c r="L219" s="1761">
        <v>-2.4923530386569261</v>
      </c>
    </row>
    <row r="220" spans="1:12">
      <c r="A220" s="1721" t="s">
        <v>89</v>
      </c>
      <c r="B220" s="1752" t="s">
        <v>28</v>
      </c>
      <c r="C220" s="1730">
        <v>18939.370588235292</v>
      </c>
      <c r="D220" s="1730">
        <v>18917.660784313724</v>
      </c>
      <c r="E220" s="1731">
        <v>19318.157999999999</v>
      </c>
      <c r="F220" s="1731">
        <v>19296.013999999999</v>
      </c>
      <c r="G220" s="1732">
        <v>0.11475945239260417</v>
      </c>
      <c r="H220" s="1733">
        <v>239.7</v>
      </c>
      <c r="I220" s="1733">
        <v>3.6316472114137381</v>
      </c>
      <c r="J220" s="1753">
        <v>1.4084507042253522</v>
      </c>
      <c r="K220" s="1753">
        <v>4.6354418155480444</v>
      </c>
      <c r="L220" s="1754">
        <v>-0.36808179262672702</v>
      </c>
    </row>
    <row r="221" spans="1:12">
      <c r="A221" s="1721" t="s">
        <v>89</v>
      </c>
      <c r="B221" s="1752" t="s">
        <v>29</v>
      </c>
      <c r="C221" s="1730">
        <v>20390.850000000002</v>
      </c>
      <c r="D221" s="1730">
        <v>20136.297058823529</v>
      </c>
      <c r="E221" s="1731">
        <v>20798.667000000001</v>
      </c>
      <c r="F221" s="1731">
        <v>20539.023000000001</v>
      </c>
      <c r="G221" s="1732">
        <v>1.2641497115028315</v>
      </c>
      <c r="H221" s="1733">
        <v>273.2</v>
      </c>
      <c r="I221" s="1733">
        <v>0.84902177925434164</v>
      </c>
      <c r="J221" s="1733">
        <v>-16.707616707616708</v>
      </c>
      <c r="K221" s="1733">
        <v>5.4563013037180106</v>
      </c>
      <c r="L221" s="1734">
        <v>-1.7142413319409044</v>
      </c>
    </row>
    <row r="222" spans="1:12" ht="16.5" thickBot="1">
      <c r="A222" s="1781" t="s">
        <v>89</v>
      </c>
      <c r="B222" s="1782" t="s">
        <v>32</v>
      </c>
      <c r="C222" s="1738">
        <v>20178.728431372547</v>
      </c>
      <c r="D222" s="1738">
        <v>19993.591176470589</v>
      </c>
      <c r="E222" s="1739">
        <v>20582.303</v>
      </c>
      <c r="F222" s="1739">
        <v>20393.463</v>
      </c>
      <c r="G222" s="1740">
        <v>0.92598299759094438</v>
      </c>
      <c r="H222" s="1741">
        <v>302.89999999999998</v>
      </c>
      <c r="I222" s="1741">
        <v>3.0272108843537335</v>
      </c>
      <c r="J222" s="1741">
        <v>-7.18954248366013</v>
      </c>
      <c r="K222" s="1741">
        <v>2.285530339610494</v>
      </c>
      <c r="L222" s="1742">
        <v>-0.41002991408929468</v>
      </c>
    </row>
    <row r="223" spans="1:12">
      <c r="G223" s="1784"/>
      <c r="H223" s="1784"/>
      <c r="I223" s="1784"/>
      <c r="J223" s="1784"/>
      <c r="K223" s="1784"/>
      <c r="L223" s="1784"/>
    </row>
    <row r="224" spans="1:12">
      <c r="G224" s="1784"/>
      <c r="H224" s="1784"/>
      <c r="I224" s="1784"/>
      <c r="J224" s="1784"/>
      <c r="K224" s="1784"/>
      <c r="L224" s="1788"/>
    </row>
    <row r="225" spans="1:12" ht="16.5" thickBot="1">
      <c r="G225" s="1784"/>
      <c r="H225" s="1784"/>
      <c r="I225" s="1784"/>
      <c r="J225" s="1784"/>
      <c r="K225" s="1784"/>
      <c r="L225" s="1785"/>
    </row>
    <row r="226" spans="1:12" ht="16.5" thickBot="1">
      <c r="A226" s="1670" t="s">
        <v>260</v>
      </c>
      <c r="B226" s="1671"/>
      <c r="C226" s="1671"/>
      <c r="D226" s="1671"/>
      <c r="E226" s="1671"/>
      <c r="F226" s="1671"/>
      <c r="G226" s="1786"/>
      <c r="H226" s="1786"/>
      <c r="I226" s="1786"/>
      <c r="J226" s="1786"/>
      <c r="K226" s="1786"/>
      <c r="L226" s="1787"/>
    </row>
    <row r="227" spans="1:12" ht="31.5">
      <c r="A227" s="1673"/>
      <c r="B227" s="1674"/>
      <c r="C227" s="1675" t="s">
        <v>5</v>
      </c>
      <c r="D227" s="1675" t="s">
        <v>5</v>
      </c>
      <c r="E227" s="1675"/>
      <c r="F227" s="1675"/>
      <c r="G227" s="1676"/>
      <c r="H227" s="1677" t="s">
        <v>6</v>
      </c>
      <c r="I227" s="1678"/>
      <c r="J227" s="1679" t="s">
        <v>7</v>
      </c>
      <c r="K227" s="1680" t="s">
        <v>8</v>
      </c>
      <c r="L227" s="1681"/>
    </row>
    <row r="228" spans="1:12">
      <c r="A228" s="1665" t="s">
        <v>9</v>
      </c>
      <c r="B228" s="1666" t="s">
        <v>10</v>
      </c>
      <c r="C228" s="1682" t="s">
        <v>36</v>
      </c>
      <c r="D228" s="1682" t="s">
        <v>36</v>
      </c>
      <c r="E228" s="1683" t="s">
        <v>37</v>
      </c>
      <c r="F228" s="1684"/>
      <c r="G228" s="1685"/>
      <c r="H228" s="1686" t="s">
        <v>11</v>
      </c>
      <c r="I228" s="1687"/>
      <c r="J228" s="1688" t="s">
        <v>12</v>
      </c>
      <c r="K228" s="1689" t="s">
        <v>13</v>
      </c>
      <c r="L228" s="1690"/>
    </row>
    <row r="229" spans="1:12" ht="48" thickBot="1">
      <c r="A229" s="1667" t="s">
        <v>14</v>
      </c>
      <c r="B229" s="1668" t="s">
        <v>15</v>
      </c>
      <c r="C229" s="1691" t="s">
        <v>533</v>
      </c>
      <c r="D229" s="1031" t="s">
        <v>527</v>
      </c>
      <c r="E229" s="1692" t="s">
        <v>533</v>
      </c>
      <c r="F229" s="1693" t="s">
        <v>527</v>
      </c>
      <c r="G229" s="1694" t="s">
        <v>16</v>
      </c>
      <c r="H229" s="1695" t="s">
        <v>533</v>
      </c>
      <c r="I229" s="1696" t="s">
        <v>16</v>
      </c>
      <c r="J229" s="1697" t="s">
        <v>16</v>
      </c>
      <c r="K229" s="1698" t="s">
        <v>533</v>
      </c>
      <c r="L229" s="1699" t="s">
        <v>17</v>
      </c>
    </row>
    <row r="230" spans="1:12" ht="16.5" thickBot="1">
      <c r="A230" s="1700" t="s">
        <v>18</v>
      </c>
      <c r="B230" s="1701" t="s">
        <v>19</v>
      </c>
      <c r="C230" s="1702">
        <v>18412.009051456662</v>
      </c>
      <c r="D230" s="1702">
        <v>18783.391113133519</v>
      </c>
      <c r="E230" s="1703">
        <v>18780.249232485796</v>
      </c>
      <c r="F230" s="1704">
        <v>19177.023183620455</v>
      </c>
      <c r="G230" s="1705">
        <v>-2.069006995170934</v>
      </c>
      <c r="H230" s="1706">
        <v>295.33319171534788</v>
      </c>
      <c r="I230" s="1706">
        <v>-3.0942151703820442</v>
      </c>
      <c r="J230" s="1707">
        <v>3.5184167124793846</v>
      </c>
      <c r="K230" s="1706">
        <v>100</v>
      </c>
      <c r="L230" s="1708" t="s">
        <v>19</v>
      </c>
    </row>
    <row r="231" spans="1:12" ht="16.5" thickBot="1">
      <c r="A231" s="1709"/>
      <c r="B231" s="1710"/>
      <c r="C231" s="1711"/>
      <c r="D231" s="1711"/>
      <c r="E231" s="1711"/>
      <c r="F231" s="1711"/>
      <c r="G231" s="1712"/>
      <c r="H231" s="1707"/>
      <c r="I231" s="1707"/>
      <c r="J231" s="1707"/>
      <c r="K231" s="1707"/>
      <c r="L231" s="1713"/>
    </row>
    <row r="232" spans="1:12">
      <c r="A232" s="1714" t="s">
        <v>80</v>
      </c>
      <c r="B232" s="1715" t="s">
        <v>19</v>
      </c>
      <c r="C232" s="1716" t="s">
        <v>200</v>
      </c>
      <c r="D232" s="1716" t="s">
        <v>73</v>
      </c>
      <c r="E232" s="1717" t="s">
        <v>200</v>
      </c>
      <c r="F232" s="1717" t="s">
        <v>73</v>
      </c>
      <c r="G232" s="1718" t="s">
        <v>73</v>
      </c>
      <c r="H232" s="1719" t="s">
        <v>200</v>
      </c>
      <c r="I232" s="1719" t="s">
        <v>73</v>
      </c>
      <c r="J232" s="1719" t="s">
        <v>73</v>
      </c>
      <c r="K232" s="1719" t="s">
        <v>73</v>
      </c>
      <c r="L232" s="1720" t="s">
        <v>73</v>
      </c>
    </row>
    <row r="233" spans="1:12">
      <c r="A233" s="1721" t="s">
        <v>81</v>
      </c>
      <c r="B233" s="1722" t="s">
        <v>19</v>
      </c>
      <c r="C233" s="1723">
        <v>20631.023514566248</v>
      </c>
      <c r="D233" s="1723">
        <v>20686.916591879199</v>
      </c>
      <c r="E233" s="1724">
        <v>21043.643984857572</v>
      </c>
      <c r="F233" s="1724">
        <v>21100.654923716782</v>
      </c>
      <c r="G233" s="1725">
        <v>-0.27018563672699403</v>
      </c>
      <c r="H233" s="1726">
        <v>351.97862796833772</v>
      </c>
      <c r="I233" s="1726">
        <v>-2.6399092948727958</v>
      </c>
      <c r="J233" s="1726">
        <v>-7.3349633251833746</v>
      </c>
      <c r="K233" s="1726">
        <v>20.127456186935742</v>
      </c>
      <c r="L233" s="1727">
        <v>-2.3574256162528222</v>
      </c>
    </row>
    <row r="234" spans="1:12">
      <c r="A234" s="1728" t="s">
        <v>82</v>
      </c>
      <c r="B234" s="1729" t="s">
        <v>19</v>
      </c>
      <c r="C234" s="1730">
        <v>19796.056077394609</v>
      </c>
      <c r="D234" s="1730">
        <v>19642.803264820748</v>
      </c>
      <c r="E234" s="1731">
        <v>20191.977198942503</v>
      </c>
      <c r="F234" s="1731">
        <v>20035.659330117163</v>
      </c>
      <c r="G234" s="1732">
        <v>0.780198276731356</v>
      </c>
      <c r="H234" s="1733">
        <v>392.98571428571432</v>
      </c>
      <c r="I234" s="1733">
        <v>-2.4950155809248078</v>
      </c>
      <c r="J234" s="1733">
        <v>6.9444444444444446</v>
      </c>
      <c r="K234" s="1733">
        <v>4.0892193308550189</v>
      </c>
      <c r="L234" s="1734">
        <v>0.13100052931571149</v>
      </c>
    </row>
    <row r="235" spans="1:12">
      <c r="A235" s="1728" t="s">
        <v>83</v>
      </c>
      <c r="B235" s="1729" t="s">
        <v>19</v>
      </c>
      <c r="C235" s="1730" t="s">
        <v>73</v>
      </c>
      <c r="D235" s="1730" t="s">
        <v>73</v>
      </c>
      <c r="E235" s="1731" t="s">
        <v>73</v>
      </c>
      <c r="F235" s="1731" t="s">
        <v>73</v>
      </c>
      <c r="G235" s="1732" t="s">
        <v>73</v>
      </c>
      <c r="H235" s="1733" t="s">
        <v>73</v>
      </c>
      <c r="I235" s="1733" t="s">
        <v>73</v>
      </c>
      <c r="J235" s="1733" t="s">
        <v>73</v>
      </c>
      <c r="K235" s="1733" t="s">
        <v>73</v>
      </c>
      <c r="L235" s="1734" t="s">
        <v>73</v>
      </c>
    </row>
    <row r="236" spans="1:12">
      <c r="A236" s="1728" t="s">
        <v>71</v>
      </c>
      <c r="B236" s="1729" t="s">
        <v>19</v>
      </c>
      <c r="C236" s="1730">
        <v>16872.843861751931</v>
      </c>
      <c r="D236" s="1730">
        <v>17108.911657957491</v>
      </c>
      <c r="E236" s="1731">
        <v>17210.300738986971</v>
      </c>
      <c r="F236" s="1731">
        <v>17451.089891116641</v>
      </c>
      <c r="G236" s="1732">
        <v>-1.3797943488460382</v>
      </c>
      <c r="H236" s="1733">
        <v>271.18035055350555</v>
      </c>
      <c r="I236" s="1733">
        <v>-1.0889202325994236</v>
      </c>
      <c r="J236" s="1733">
        <v>8.7261785356068202</v>
      </c>
      <c r="K236" s="1733">
        <v>57.567711099309612</v>
      </c>
      <c r="L236" s="1734">
        <v>2.7573757502167027</v>
      </c>
    </row>
    <row r="237" spans="1:12" ht="16.5" thickBot="1">
      <c r="A237" s="1736" t="s">
        <v>84</v>
      </c>
      <c r="B237" s="1737" t="s">
        <v>19</v>
      </c>
      <c r="C237" s="1738">
        <v>19581.201142643316</v>
      </c>
      <c r="D237" s="1738">
        <v>20219.39483006722</v>
      </c>
      <c r="E237" s="1739">
        <v>19972.825165496182</v>
      </c>
      <c r="F237" s="1739">
        <v>20736.145913865948</v>
      </c>
      <c r="G237" s="1740">
        <v>-3.6811119652632507</v>
      </c>
      <c r="H237" s="1741">
        <v>287.28976608187133</v>
      </c>
      <c r="I237" s="1741">
        <v>-5.9281076078693511</v>
      </c>
      <c r="J237" s="1741">
        <v>0.2932551319648094</v>
      </c>
      <c r="K237" s="1741">
        <v>18.162506638343071</v>
      </c>
      <c r="L237" s="1742">
        <v>-0.58405740783614846</v>
      </c>
    </row>
    <row r="238" spans="1:12" ht="16.5" thickBot="1">
      <c r="A238" s="1709"/>
      <c r="B238" s="1743"/>
      <c r="C238" s="1711"/>
      <c r="D238" s="1711"/>
      <c r="E238" s="1711"/>
      <c r="F238" s="1711"/>
      <c r="G238" s="1712"/>
      <c r="H238" s="1707"/>
      <c r="I238" s="1707"/>
      <c r="J238" s="1707"/>
      <c r="K238" s="1707"/>
      <c r="L238" s="1713"/>
    </row>
    <row r="239" spans="1:12">
      <c r="A239" s="1744" t="s">
        <v>85</v>
      </c>
      <c r="B239" s="1745" t="s">
        <v>21</v>
      </c>
      <c r="C239" s="1746" t="s">
        <v>73</v>
      </c>
      <c r="D239" s="1746" t="s">
        <v>73</v>
      </c>
      <c r="E239" s="1747" t="s">
        <v>73</v>
      </c>
      <c r="F239" s="1747" t="s">
        <v>73</v>
      </c>
      <c r="G239" s="1748" t="s">
        <v>73</v>
      </c>
      <c r="H239" s="1749" t="s">
        <v>73</v>
      </c>
      <c r="I239" s="1749" t="s">
        <v>73</v>
      </c>
      <c r="J239" s="1750" t="s">
        <v>73</v>
      </c>
      <c r="K239" s="1750" t="s">
        <v>73</v>
      </c>
      <c r="L239" s="1751" t="s">
        <v>73</v>
      </c>
    </row>
    <row r="240" spans="1:12">
      <c r="A240" s="1721" t="s">
        <v>85</v>
      </c>
      <c r="B240" s="1752" t="s">
        <v>22</v>
      </c>
      <c r="C240" s="1730" t="s">
        <v>73</v>
      </c>
      <c r="D240" s="1730" t="s">
        <v>73</v>
      </c>
      <c r="E240" s="1731" t="s">
        <v>73</v>
      </c>
      <c r="F240" s="1731" t="s">
        <v>73</v>
      </c>
      <c r="G240" s="1732" t="s">
        <v>73</v>
      </c>
      <c r="H240" s="1733" t="s">
        <v>73</v>
      </c>
      <c r="I240" s="1733" t="s">
        <v>73</v>
      </c>
      <c r="J240" s="1753" t="s">
        <v>73</v>
      </c>
      <c r="K240" s="1753" t="s">
        <v>73</v>
      </c>
      <c r="L240" s="1754" t="s">
        <v>73</v>
      </c>
    </row>
    <row r="241" spans="1:12">
      <c r="A241" s="1721" t="s">
        <v>85</v>
      </c>
      <c r="B241" s="1752" t="s">
        <v>23</v>
      </c>
      <c r="C241" s="1730" t="s">
        <v>73</v>
      </c>
      <c r="D241" s="1730" t="s">
        <v>73</v>
      </c>
      <c r="E241" s="1731" t="s">
        <v>73</v>
      </c>
      <c r="F241" s="1731" t="s">
        <v>73</v>
      </c>
      <c r="G241" s="1732" t="s">
        <v>73</v>
      </c>
      <c r="H241" s="1733" t="s">
        <v>73</v>
      </c>
      <c r="I241" s="1733" t="s">
        <v>73</v>
      </c>
      <c r="J241" s="1753" t="s">
        <v>73</v>
      </c>
      <c r="K241" s="1753" t="s">
        <v>73</v>
      </c>
      <c r="L241" s="1754" t="s">
        <v>73</v>
      </c>
    </row>
    <row r="242" spans="1:12">
      <c r="A242" s="1744" t="s">
        <v>85</v>
      </c>
      <c r="B242" s="1755" t="s">
        <v>24</v>
      </c>
      <c r="C242" s="1756" t="s">
        <v>73</v>
      </c>
      <c r="D242" s="1756" t="s">
        <v>73</v>
      </c>
      <c r="E242" s="1757" t="s">
        <v>73</v>
      </c>
      <c r="F242" s="1757" t="s">
        <v>73</v>
      </c>
      <c r="G242" s="1758" t="s">
        <v>73</v>
      </c>
      <c r="H242" s="1759" t="s">
        <v>73</v>
      </c>
      <c r="I242" s="1759" t="s">
        <v>73</v>
      </c>
      <c r="J242" s="1760" t="s">
        <v>73</v>
      </c>
      <c r="K242" s="1760" t="s">
        <v>73</v>
      </c>
      <c r="L242" s="1761" t="s">
        <v>73</v>
      </c>
    </row>
    <row r="243" spans="1:12">
      <c r="A243" s="1721" t="s">
        <v>85</v>
      </c>
      <c r="B243" s="1752" t="s">
        <v>25</v>
      </c>
      <c r="C243" s="1730" t="s">
        <v>73</v>
      </c>
      <c r="D243" s="1730" t="s">
        <v>73</v>
      </c>
      <c r="E243" s="1731" t="s">
        <v>73</v>
      </c>
      <c r="F243" s="1731" t="s">
        <v>73</v>
      </c>
      <c r="G243" s="1732" t="s">
        <v>73</v>
      </c>
      <c r="H243" s="1733" t="s">
        <v>73</v>
      </c>
      <c r="I243" s="1733" t="s">
        <v>73</v>
      </c>
      <c r="J243" s="1753" t="s">
        <v>73</v>
      </c>
      <c r="K243" s="1753" t="s">
        <v>73</v>
      </c>
      <c r="L243" s="1754" t="s">
        <v>73</v>
      </c>
    </row>
    <row r="244" spans="1:12">
      <c r="A244" s="1721" t="s">
        <v>85</v>
      </c>
      <c r="B244" s="1752" t="s">
        <v>26</v>
      </c>
      <c r="C244" s="1730" t="s">
        <v>73</v>
      </c>
      <c r="D244" s="1730" t="s">
        <v>73</v>
      </c>
      <c r="E244" s="1731" t="s">
        <v>73</v>
      </c>
      <c r="F244" s="1731" t="s">
        <v>73</v>
      </c>
      <c r="G244" s="1732" t="s">
        <v>73</v>
      </c>
      <c r="H244" s="1733" t="s">
        <v>73</v>
      </c>
      <c r="I244" s="1733" t="s">
        <v>73</v>
      </c>
      <c r="J244" s="1753" t="s">
        <v>73</v>
      </c>
      <c r="K244" s="1753" t="s">
        <v>73</v>
      </c>
      <c r="L244" s="1754" t="s">
        <v>73</v>
      </c>
    </row>
    <row r="245" spans="1:12">
      <c r="A245" s="1744" t="s">
        <v>85</v>
      </c>
      <c r="B245" s="1755" t="s">
        <v>27</v>
      </c>
      <c r="C245" s="1756" t="s">
        <v>200</v>
      </c>
      <c r="D245" s="1756" t="s">
        <v>73</v>
      </c>
      <c r="E245" s="1757" t="s">
        <v>200</v>
      </c>
      <c r="F245" s="1757" t="s">
        <v>73</v>
      </c>
      <c r="G245" s="1758" t="s">
        <v>73</v>
      </c>
      <c r="H245" s="1759" t="s">
        <v>200</v>
      </c>
      <c r="I245" s="1759" t="s">
        <v>73</v>
      </c>
      <c r="J245" s="1760" t="s">
        <v>73</v>
      </c>
      <c r="K245" s="1760">
        <v>5.3106744556558678E-2</v>
      </c>
      <c r="L245" s="1761" t="s">
        <v>73</v>
      </c>
    </row>
    <row r="246" spans="1:12">
      <c r="A246" s="1721" t="s">
        <v>85</v>
      </c>
      <c r="B246" s="1752" t="s">
        <v>28</v>
      </c>
      <c r="C246" s="1730" t="s">
        <v>200</v>
      </c>
      <c r="D246" s="1730" t="s">
        <v>73</v>
      </c>
      <c r="E246" s="1731" t="s">
        <v>200</v>
      </c>
      <c r="F246" s="1731" t="s">
        <v>73</v>
      </c>
      <c r="G246" s="1732" t="s">
        <v>73</v>
      </c>
      <c r="H246" s="1733" t="s">
        <v>200</v>
      </c>
      <c r="I246" s="1733" t="s">
        <v>73</v>
      </c>
      <c r="J246" s="1753" t="s">
        <v>73</v>
      </c>
      <c r="K246" s="1753">
        <v>5.3106744556558678E-2</v>
      </c>
      <c r="L246" s="1754" t="s">
        <v>73</v>
      </c>
    </row>
    <row r="247" spans="1:12" ht="16.5" thickBot="1">
      <c r="A247" s="1762" t="s">
        <v>85</v>
      </c>
      <c r="B247" s="1763" t="s">
        <v>29</v>
      </c>
      <c r="C247" s="1764" t="s">
        <v>73</v>
      </c>
      <c r="D247" s="1764" t="s">
        <v>73</v>
      </c>
      <c r="E247" s="1765" t="s">
        <v>73</v>
      </c>
      <c r="F247" s="1765" t="s">
        <v>73</v>
      </c>
      <c r="G247" s="1766" t="s">
        <v>73</v>
      </c>
      <c r="H247" s="1753" t="s">
        <v>73</v>
      </c>
      <c r="I247" s="1753" t="s">
        <v>73</v>
      </c>
      <c r="J247" s="1753" t="s">
        <v>73</v>
      </c>
      <c r="K247" s="1753" t="s">
        <v>73</v>
      </c>
      <c r="L247" s="1754" t="s">
        <v>73</v>
      </c>
    </row>
    <row r="248" spans="1:12" ht="16.5" thickBot="1">
      <c r="A248" s="1709"/>
      <c r="B248" s="1743"/>
      <c r="C248" s="1711"/>
      <c r="D248" s="1711"/>
      <c r="E248" s="1711"/>
      <c r="F248" s="1711"/>
      <c r="G248" s="1712"/>
      <c r="H248" s="1707"/>
      <c r="I248" s="1707"/>
      <c r="J248" s="1707"/>
      <c r="K248" s="1707"/>
      <c r="L248" s="1713"/>
    </row>
    <row r="249" spans="1:12">
      <c r="A249" s="1744" t="s">
        <v>86</v>
      </c>
      <c r="B249" s="1745" t="s">
        <v>21</v>
      </c>
      <c r="C249" s="1746">
        <v>22562.486141710866</v>
      </c>
      <c r="D249" s="1746">
        <v>22144.09551109996</v>
      </c>
      <c r="E249" s="1747">
        <v>23013.735864545084</v>
      </c>
      <c r="F249" s="1747">
        <v>22586.977421321961</v>
      </c>
      <c r="G249" s="1748">
        <v>1.8894004065380883</v>
      </c>
      <c r="H249" s="1749">
        <v>415.45593220338986</v>
      </c>
      <c r="I249" s="1749">
        <v>1.8717264185405216</v>
      </c>
      <c r="J249" s="1750">
        <v>-48.695652173913047</v>
      </c>
      <c r="K249" s="1750">
        <v>3.1332979288369622</v>
      </c>
      <c r="L249" s="1751">
        <v>-3.188857101399432</v>
      </c>
    </row>
    <row r="250" spans="1:12">
      <c r="A250" s="1721" t="s">
        <v>86</v>
      </c>
      <c r="B250" s="1752" t="s">
        <v>22</v>
      </c>
      <c r="C250" s="1730">
        <v>22635.048039215686</v>
      </c>
      <c r="D250" s="1730">
        <v>22083.555882352939</v>
      </c>
      <c r="E250" s="1731">
        <v>23087.749</v>
      </c>
      <c r="F250" s="1731">
        <v>22525.226999999999</v>
      </c>
      <c r="G250" s="1732">
        <v>2.4972978074760395</v>
      </c>
      <c r="H250" s="1733">
        <v>398.9</v>
      </c>
      <c r="I250" s="1733">
        <v>-1.9419862340216407</v>
      </c>
      <c r="J250" s="1753">
        <v>-61.53846153846154</v>
      </c>
      <c r="K250" s="1753">
        <v>1.8587360594795539</v>
      </c>
      <c r="L250" s="1754">
        <v>-3.1440127035770704</v>
      </c>
    </row>
    <row r="251" spans="1:12">
      <c r="A251" s="1721" t="s">
        <v>86</v>
      </c>
      <c r="B251" s="1752" t="s">
        <v>23</v>
      </c>
      <c r="C251" s="1730">
        <v>22466.470588235294</v>
      </c>
      <c r="D251" s="1730">
        <v>22370.935294117648</v>
      </c>
      <c r="E251" s="1731">
        <v>22915.8</v>
      </c>
      <c r="F251" s="1731">
        <v>22818.353999999999</v>
      </c>
      <c r="G251" s="1732">
        <v>0.42705096081864591</v>
      </c>
      <c r="H251" s="1733">
        <v>439.6</v>
      </c>
      <c r="I251" s="1733">
        <v>6.7767792081612903</v>
      </c>
      <c r="J251" s="1753">
        <v>0</v>
      </c>
      <c r="K251" s="1753">
        <v>1.2745618693574083</v>
      </c>
      <c r="L251" s="1754">
        <v>-4.4844397822360715E-2</v>
      </c>
    </row>
    <row r="252" spans="1:12">
      <c r="A252" s="1744" t="s">
        <v>86</v>
      </c>
      <c r="B252" s="1755" t="s">
        <v>24</v>
      </c>
      <c r="C252" s="1756">
        <v>20856.759300213758</v>
      </c>
      <c r="D252" s="1756">
        <v>20346.655765239564</v>
      </c>
      <c r="E252" s="1757">
        <v>21273.894486218032</v>
      </c>
      <c r="F252" s="1757">
        <v>20753.588880544357</v>
      </c>
      <c r="G252" s="1758">
        <v>2.5070632779154658</v>
      </c>
      <c r="H252" s="1759">
        <v>362.81711711711711</v>
      </c>
      <c r="I252" s="1759">
        <v>-3.0754017515243381</v>
      </c>
      <c r="J252" s="1760">
        <v>4.716981132075472</v>
      </c>
      <c r="K252" s="1760">
        <v>5.8948486457780138</v>
      </c>
      <c r="L252" s="1761">
        <v>6.7470965734033328E-2</v>
      </c>
    </row>
    <row r="253" spans="1:12">
      <c r="A253" s="1721" t="s">
        <v>86</v>
      </c>
      <c r="B253" s="1752" t="s">
        <v>25</v>
      </c>
      <c r="C253" s="1730">
        <v>20869.622549019608</v>
      </c>
      <c r="D253" s="1730">
        <v>20253.840196078432</v>
      </c>
      <c r="E253" s="1731">
        <v>21287.014999999999</v>
      </c>
      <c r="F253" s="1731">
        <v>20658.917000000001</v>
      </c>
      <c r="G253" s="1732">
        <v>3.0403239434090281</v>
      </c>
      <c r="H253" s="1733">
        <v>341.9</v>
      </c>
      <c r="I253" s="1733">
        <v>-5.6306927960254027</v>
      </c>
      <c r="J253" s="1753">
        <v>-1.5384615384615385</v>
      </c>
      <c r="K253" s="1753">
        <v>3.3988316516197554</v>
      </c>
      <c r="L253" s="1754">
        <v>-0.17456032199211924</v>
      </c>
    </row>
    <row r="254" spans="1:12">
      <c r="A254" s="1721" t="s">
        <v>86</v>
      </c>
      <c r="B254" s="1752" t="s">
        <v>26</v>
      </c>
      <c r="C254" s="1730">
        <v>20841.454901960784</v>
      </c>
      <c r="D254" s="1730">
        <v>20482.167647058825</v>
      </c>
      <c r="E254" s="1731">
        <v>21258.284</v>
      </c>
      <c r="F254" s="1731">
        <v>20891.811000000002</v>
      </c>
      <c r="G254" s="1732">
        <v>1.7541466366893619</v>
      </c>
      <c r="H254" s="1733">
        <v>391.3</v>
      </c>
      <c r="I254" s="1733">
        <v>-0.53380782918148606</v>
      </c>
      <c r="J254" s="1753">
        <v>14.634146341463413</v>
      </c>
      <c r="K254" s="1753">
        <v>2.496016994158258</v>
      </c>
      <c r="L254" s="1754">
        <v>0.24203128772615257</v>
      </c>
    </row>
    <row r="255" spans="1:12">
      <c r="A255" s="1744" t="s">
        <v>86</v>
      </c>
      <c r="B255" s="1755" t="s">
        <v>27</v>
      </c>
      <c r="C255" s="1756">
        <v>19808.660805744621</v>
      </c>
      <c r="D255" s="1756">
        <v>19792.151675736375</v>
      </c>
      <c r="E255" s="1757">
        <v>20204.834021859515</v>
      </c>
      <c r="F255" s="1757">
        <v>20187.994709251103</v>
      </c>
      <c r="G255" s="1758">
        <v>8.3412507536944347E-2</v>
      </c>
      <c r="H255" s="1759">
        <v>328.30287081339708</v>
      </c>
      <c r="I255" s="1759">
        <v>0.71264651071345397</v>
      </c>
      <c r="J255" s="1760">
        <v>11.170212765957446</v>
      </c>
      <c r="K255" s="1760">
        <v>11.099309612320765</v>
      </c>
      <c r="L255" s="1761">
        <v>0.76396051941257248</v>
      </c>
    </row>
    <row r="256" spans="1:12">
      <c r="A256" s="1721" t="s">
        <v>86</v>
      </c>
      <c r="B256" s="1752" t="s">
        <v>28</v>
      </c>
      <c r="C256" s="1730">
        <v>19727.219607843137</v>
      </c>
      <c r="D256" s="1730">
        <v>19587.016666666666</v>
      </c>
      <c r="E256" s="1731">
        <v>20121.763999999999</v>
      </c>
      <c r="F256" s="1731">
        <v>19978.757000000001</v>
      </c>
      <c r="G256" s="1732">
        <v>0.71579528195872133</v>
      </c>
      <c r="H256" s="1733">
        <v>318.89999999999998</v>
      </c>
      <c r="I256" s="1733">
        <v>0.91772151898733456</v>
      </c>
      <c r="J256" s="1753">
        <v>9.3023255813953494</v>
      </c>
      <c r="K256" s="1753">
        <v>7.4880509824747739</v>
      </c>
      <c r="L256" s="1754">
        <v>0.39624229638351594</v>
      </c>
    </row>
    <row r="257" spans="1:12" ht="16.5" thickBot="1">
      <c r="A257" s="1762" t="s">
        <v>86</v>
      </c>
      <c r="B257" s="1763" t="s">
        <v>29</v>
      </c>
      <c r="C257" s="1764">
        <v>19963.519607843136</v>
      </c>
      <c r="D257" s="1764">
        <v>20199.722549019607</v>
      </c>
      <c r="E257" s="1765">
        <v>20362.79</v>
      </c>
      <c r="F257" s="1765">
        <v>20603.717000000001</v>
      </c>
      <c r="G257" s="1766">
        <v>-1.1693375520543194</v>
      </c>
      <c r="H257" s="1753">
        <v>347.8</v>
      </c>
      <c r="I257" s="1753">
        <v>0</v>
      </c>
      <c r="J257" s="1753">
        <v>15.254237288135593</v>
      </c>
      <c r="K257" s="1753">
        <v>3.6112586298459903</v>
      </c>
      <c r="L257" s="1754">
        <v>0.36771822302905788</v>
      </c>
    </row>
    <row r="258" spans="1:12" ht="16.5" thickBot="1">
      <c r="A258" s="1767"/>
      <c r="B258" s="1768"/>
      <c r="C258" s="1769"/>
      <c r="D258" s="1769"/>
      <c r="E258" s="1769"/>
      <c r="F258" s="1769"/>
      <c r="G258" s="1770"/>
      <c r="H258" s="1771"/>
      <c r="I258" s="1771"/>
      <c r="J258" s="1771"/>
      <c r="K258" s="1771"/>
      <c r="L258" s="1772"/>
    </row>
    <row r="259" spans="1:12">
      <c r="A259" s="1721" t="s">
        <v>87</v>
      </c>
      <c r="B259" s="1773" t="s">
        <v>26</v>
      </c>
      <c r="C259" s="1774">
        <v>20121.23725490196</v>
      </c>
      <c r="D259" s="1774">
        <v>19739.895098039215</v>
      </c>
      <c r="E259" s="1775">
        <v>20523.662</v>
      </c>
      <c r="F259" s="1775">
        <v>20134.692999999999</v>
      </c>
      <c r="G259" s="1776">
        <v>1.9318347689731401</v>
      </c>
      <c r="H259" s="1777">
        <v>412.7</v>
      </c>
      <c r="I259" s="1777">
        <v>-3.7995337995338025</v>
      </c>
      <c r="J259" s="1777">
        <v>10</v>
      </c>
      <c r="K259" s="1777">
        <v>1.7525225703664364</v>
      </c>
      <c r="L259" s="1778">
        <v>0.10326473639172518</v>
      </c>
    </row>
    <row r="260" spans="1:12" ht="16.5" thickBot="1">
      <c r="A260" s="1762" t="s">
        <v>87</v>
      </c>
      <c r="B260" s="1763" t="s">
        <v>29</v>
      </c>
      <c r="C260" s="1764">
        <v>19529.892156862745</v>
      </c>
      <c r="D260" s="1764">
        <v>19565.430392156864</v>
      </c>
      <c r="E260" s="1765">
        <v>19920.490000000002</v>
      </c>
      <c r="F260" s="1765">
        <v>19956.739000000001</v>
      </c>
      <c r="G260" s="1766">
        <v>-0.1816378918419477</v>
      </c>
      <c r="H260" s="1753">
        <v>378.2</v>
      </c>
      <c r="I260" s="1753">
        <v>-1.6384915474642423</v>
      </c>
      <c r="J260" s="1753">
        <v>4.7619047619047619</v>
      </c>
      <c r="K260" s="1753">
        <v>2.3366967604885822</v>
      </c>
      <c r="L260" s="1754">
        <v>2.7735792923986313E-2</v>
      </c>
    </row>
    <row r="261" spans="1:12" ht="16.5" thickBot="1">
      <c r="A261" s="1767"/>
      <c r="B261" s="1768"/>
      <c r="C261" s="1769"/>
      <c r="D261" s="1769"/>
      <c r="E261" s="1769"/>
      <c r="F261" s="1769"/>
      <c r="G261" s="1770"/>
      <c r="H261" s="1771"/>
      <c r="I261" s="1771"/>
      <c r="J261" s="1771"/>
      <c r="K261" s="1771"/>
      <c r="L261" s="1772"/>
    </row>
    <row r="262" spans="1:12">
      <c r="A262" s="1744" t="s">
        <v>88</v>
      </c>
      <c r="B262" s="1745" t="s">
        <v>21</v>
      </c>
      <c r="C262" s="1746" t="s">
        <v>73</v>
      </c>
      <c r="D262" s="1746" t="s">
        <v>73</v>
      </c>
      <c r="E262" s="1747" t="s">
        <v>73</v>
      </c>
      <c r="F262" s="1747" t="s">
        <v>73</v>
      </c>
      <c r="G262" s="1748" t="s">
        <v>73</v>
      </c>
      <c r="H262" s="1749" t="s">
        <v>73</v>
      </c>
      <c r="I262" s="1749" t="s">
        <v>73</v>
      </c>
      <c r="J262" s="1750" t="s">
        <v>73</v>
      </c>
      <c r="K262" s="1750" t="s">
        <v>73</v>
      </c>
      <c r="L262" s="1751" t="s">
        <v>73</v>
      </c>
    </row>
    <row r="263" spans="1:12">
      <c r="A263" s="1728" t="s">
        <v>88</v>
      </c>
      <c r="B263" s="1752" t="s">
        <v>22</v>
      </c>
      <c r="C263" s="1730" t="s">
        <v>73</v>
      </c>
      <c r="D263" s="1730" t="s">
        <v>73</v>
      </c>
      <c r="E263" s="1731" t="s">
        <v>73</v>
      </c>
      <c r="F263" s="1731" t="s">
        <v>73</v>
      </c>
      <c r="G263" s="1732" t="s">
        <v>73</v>
      </c>
      <c r="H263" s="1733" t="s">
        <v>73</v>
      </c>
      <c r="I263" s="1733" t="s">
        <v>73</v>
      </c>
      <c r="J263" s="1753" t="s">
        <v>73</v>
      </c>
      <c r="K263" s="1753" t="s">
        <v>73</v>
      </c>
      <c r="L263" s="1754" t="s">
        <v>73</v>
      </c>
    </row>
    <row r="264" spans="1:12">
      <c r="A264" s="1728" t="s">
        <v>88</v>
      </c>
      <c r="B264" s="1752" t="s">
        <v>23</v>
      </c>
      <c r="C264" s="1730" t="s">
        <v>73</v>
      </c>
      <c r="D264" s="1730" t="s">
        <v>73</v>
      </c>
      <c r="E264" s="1731" t="s">
        <v>73</v>
      </c>
      <c r="F264" s="1731" t="s">
        <v>73</v>
      </c>
      <c r="G264" s="1732" t="s">
        <v>73</v>
      </c>
      <c r="H264" s="1733" t="s">
        <v>73</v>
      </c>
      <c r="I264" s="1733" t="s">
        <v>73</v>
      </c>
      <c r="J264" s="1753" t="s">
        <v>73</v>
      </c>
      <c r="K264" s="1753" t="s">
        <v>73</v>
      </c>
      <c r="L264" s="1754" t="s">
        <v>73</v>
      </c>
    </row>
    <row r="265" spans="1:12">
      <c r="A265" s="1728" t="s">
        <v>88</v>
      </c>
      <c r="B265" s="1752" t="s">
        <v>30</v>
      </c>
      <c r="C265" s="1730" t="s">
        <v>73</v>
      </c>
      <c r="D265" s="1730" t="s">
        <v>73</v>
      </c>
      <c r="E265" s="1731" t="s">
        <v>73</v>
      </c>
      <c r="F265" s="1731" t="s">
        <v>73</v>
      </c>
      <c r="G265" s="1732" t="s">
        <v>73</v>
      </c>
      <c r="H265" s="1733" t="s">
        <v>73</v>
      </c>
      <c r="I265" s="1733" t="s">
        <v>73</v>
      </c>
      <c r="J265" s="1753" t="s">
        <v>73</v>
      </c>
      <c r="K265" s="1753" t="s">
        <v>73</v>
      </c>
      <c r="L265" s="1754" t="s">
        <v>73</v>
      </c>
    </row>
    <row r="266" spans="1:12">
      <c r="A266" s="1779" t="s">
        <v>88</v>
      </c>
      <c r="B266" s="1755" t="s">
        <v>24</v>
      </c>
      <c r="C266" s="1756" t="s">
        <v>73</v>
      </c>
      <c r="D266" s="1756" t="s">
        <v>73</v>
      </c>
      <c r="E266" s="1757" t="s">
        <v>73</v>
      </c>
      <c r="F266" s="1757" t="s">
        <v>73</v>
      </c>
      <c r="G266" s="1758" t="s">
        <v>73</v>
      </c>
      <c r="H266" s="1759" t="s">
        <v>73</v>
      </c>
      <c r="I266" s="1759" t="s">
        <v>73</v>
      </c>
      <c r="J266" s="1760" t="s">
        <v>73</v>
      </c>
      <c r="K266" s="1760" t="s">
        <v>73</v>
      </c>
      <c r="L266" s="1761" t="s">
        <v>73</v>
      </c>
    </row>
    <row r="267" spans="1:12">
      <c r="A267" s="1728" t="s">
        <v>88</v>
      </c>
      <c r="B267" s="1752" t="s">
        <v>26</v>
      </c>
      <c r="C267" s="1730" t="s">
        <v>73</v>
      </c>
      <c r="D267" s="1730" t="s">
        <v>73</v>
      </c>
      <c r="E267" s="1731" t="s">
        <v>73</v>
      </c>
      <c r="F267" s="1731" t="s">
        <v>73</v>
      </c>
      <c r="G267" s="1732" t="s">
        <v>73</v>
      </c>
      <c r="H267" s="1733" t="s">
        <v>73</v>
      </c>
      <c r="I267" s="1733" t="s">
        <v>73</v>
      </c>
      <c r="J267" s="1753" t="s">
        <v>73</v>
      </c>
      <c r="K267" s="1753" t="s">
        <v>73</v>
      </c>
      <c r="L267" s="1754" t="s">
        <v>73</v>
      </c>
    </row>
    <row r="268" spans="1:12">
      <c r="A268" s="1728" t="s">
        <v>88</v>
      </c>
      <c r="B268" s="1752" t="s">
        <v>31</v>
      </c>
      <c r="C268" s="1730" t="s">
        <v>73</v>
      </c>
      <c r="D268" s="1730" t="s">
        <v>73</v>
      </c>
      <c r="E268" s="1731" t="s">
        <v>73</v>
      </c>
      <c r="F268" s="1731" t="s">
        <v>73</v>
      </c>
      <c r="G268" s="1732" t="s">
        <v>73</v>
      </c>
      <c r="H268" s="1733" t="s">
        <v>73</v>
      </c>
      <c r="I268" s="1733" t="s">
        <v>73</v>
      </c>
      <c r="J268" s="1753" t="s">
        <v>73</v>
      </c>
      <c r="K268" s="1753" t="s">
        <v>73</v>
      </c>
      <c r="L268" s="1754" t="s">
        <v>73</v>
      </c>
    </row>
    <row r="269" spans="1:12">
      <c r="A269" s="1779" t="s">
        <v>88</v>
      </c>
      <c r="B269" s="1755" t="s">
        <v>27</v>
      </c>
      <c r="C269" s="1756" t="s">
        <v>73</v>
      </c>
      <c r="D269" s="1756" t="s">
        <v>73</v>
      </c>
      <c r="E269" s="1757" t="s">
        <v>73</v>
      </c>
      <c r="F269" s="1757" t="s">
        <v>73</v>
      </c>
      <c r="G269" s="1758" t="s">
        <v>73</v>
      </c>
      <c r="H269" s="1759" t="s">
        <v>73</v>
      </c>
      <c r="I269" s="1759" t="s">
        <v>73</v>
      </c>
      <c r="J269" s="1760" t="s">
        <v>73</v>
      </c>
      <c r="K269" s="1760" t="s">
        <v>73</v>
      </c>
      <c r="L269" s="1761" t="s">
        <v>73</v>
      </c>
    </row>
    <row r="270" spans="1:12">
      <c r="A270" s="1728" t="s">
        <v>88</v>
      </c>
      <c r="B270" s="1752" t="s">
        <v>29</v>
      </c>
      <c r="C270" s="1730" t="s">
        <v>73</v>
      </c>
      <c r="D270" s="1730" t="s">
        <v>73</v>
      </c>
      <c r="E270" s="1731" t="s">
        <v>73</v>
      </c>
      <c r="F270" s="1731" t="s">
        <v>73</v>
      </c>
      <c r="G270" s="1732" t="s">
        <v>73</v>
      </c>
      <c r="H270" s="1733" t="s">
        <v>73</v>
      </c>
      <c r="I270" s="1733" t="s">
        <v>73</v>
      </c>
      <c r="J270" s="1753" t="s">
        <v>73</v>
      </c>
      <c r="K270" s="1753" t="s">
        <v>73</v>
      </c>
      <c r="L270" s="1754" t="s">
        <v>73</v>
      </c>
    </row>
    <row r="271" spans="1:12" ht="16.5" thickBot="1">
      <c r="A271" s="1780" t="s">
        <v>88</v>
      </c>
      <c r="B271" s="1752" t="s">
        <v>32</v>
      </c>
      <c r="C271" s="1764" t="s">
        <v>73</v>
      </c>
      <c r="D271" s="1764" t="s">
        <v>73</v>
      </c>
      <c r="E271" s="1765" t="s">
        <v>73</v>
      </c>
      <c r="F271" s="1765" t="s">
        <v>73</v>
      </c>
      <c r="G271" s="1766" t="s">
        <v>73</v>
      </c>
      <c r="H271" s="1753" t="s">
        <v>73</v>
      </c>
      <c r="I271" s="1753" t="s">
        <v>73</v>
      </c>
      <c r="J271" s="1753" t="s">
        <v>73</v>
      </c>
      <c r="K271" s="1753" t="s">
        <v>73</v>
      </c>
      <c r="L271" s="1754" t="s">
        <v>73</v>
      </c>
    </row>
    <row r="272" spans="1:12" ht="16.5" thickBot="1">
      <c r="A272" s="1767"/>
      <c r="B272" s="1768"/>
      <c r="C272" s="1769"/>
      <c r="D272" s="1769"/>
      <c r="E272" s="1769"/>
      <c r="F272" s="1769"/>
      <c r="G272" s="1770"/>
      <c r="H272" s="1771"/>
      <c r="I272" s="1771"/>
      <c r="J272" s="1771"/>
      <c r="K272" s="1771"/>
      <c r="L272" s="1772"/>
    </row>
    <row r="273" spans="1:12">
      <c r="A273" s="1744" t="s">
        <v>20</v>
      </c>
      <c r="B273" s="1745" t="s">
        <v>24</v>
      </c>
      <c r="C273" s="1746">
        <v>17829.571883776196</v>
      </c>
      <c r="D273" s="1746">
        <v>17942.573240033926</v>
      </c>
      <c r="E273" s="1747">
        <v>18186.163321451721</v>
      </c>
      <c r="F273" s="1747">
        <v>18301.424704834604</v>
      </c>
      <c r="G273" s="1748">
        <v>-0.62979459381889313</v>
      </c>
      <c r="H273" s="1749">
        <v>342.89333333333337</v>
      </c>
      <c r="I273" s="1749">
        <v>1.2195179880769511</v>
      </c>
      <c r="J273" s="1750">
        <v>-22.413793103448278</v>
      </c>
      <c r="K273" s="1750">
        <v>2.3898035050451409</v>
      </c>
      <c r="L273" s="1751">
        <v>-0.798761640639301</v>
      </c>
    </row>
    <row r="274" spans="1:12">
      <c r="A274" s="1721" t="s">
        <v>20</v>
      </c>
      <c r="B274" s="1752" t="s">
        <v>25</v>
      </c>
      <c r="C274" s="1730">
        <v>17900.415686274508</v>
      </c>
      <c r="D274" s="1730">
        <v>16805.616666666665</v>
      </c>
      <c r="E274" s="1731">
        <v>18258.423999999999</v>
      </c>
      <c r="F274" s="1731">
        <v>17141.728999999999</v>
      </c>
      <c r="G274" s="1732">
        <v>6.5144828739271272</v>
      </c>
      <c r="H274" s="1733">
        <v>310</v>
      </c>
      <c r="I274" s="1733">
        <v>0.1939237233354954</v>
      </c>
      <c r="J274" s="1753">
        <v>-61.111111111111114</v>
      </c>
      <c r="K274" s="1753">
        <v>0.37174721189591076</v>
      </c>
      <c r="L274" s="1754">
        <v>-0.61780748848891609</v>
      </c>
    </row>
    <row r="275" spans="1:12">
      <c r="A275" s="1721" t="s">
        <v>20</v>
      </c>
      <c r="B275" s="1752" t="s">
        <v>26</v>
      </c>
      <c r="C275" s="1730">
        <v>17408.26960784314</v>
      </c>
      <c r="D275" s="1730">
        <v>18444.583333333332</v>
      </c>
      <c r="E275" s="1731">
        <v>17756.435000000001</v>
      </c>
      <c r="F275" s="1731">
        <v>18813.474999999999</v>
      </c>
      <c r="G275" s="1732">
        <v>-5.6185260830335562</v>
      </c>
      <c r="H275" s="1733">
        <v>337.3</v>
      </c>
      <c r="I275" s="1733">
        <v>-4.0943986352004487</v>
      </c>
      <c r="J275" s="1753">
        <v>-10.344827586206897</v>
      </c>
      <c r="K275" s="1753">
        <v>1.3807753584705258</v>
      </c>
      <c r="L275" s="1754">
        <v>-0.21350721437169518</v>
      </c>
    </row>
    <row r="276" spans="1:12">
      <c r="A276" s="1721" t="s">
        <v>20</v>
      </c>
      <c r="B276" s="1752" t="s">
        <v>31</v>
      </c>
      <c r="C276" s="1730">
        <v>18618.233333333334</v>
      </c>
      <c r="D276" s="1730" t="s">
        <v>200</v>
      </c>
      <c r="E276" s="1731">
        <v>18990.598000000002</v>
      </c>
      <c r="F276" s="1731" t="s">
        <v>200</v>
      </c>
      <c r="G276" s="1732">
        <v>1.9895882596763461</v>
      </c>
      <c r="H276" s="1733">
        <v>374.2</v>
      </c>
      <c r="I276" s="1733">
        <v>6.0958321519705132</v>
      </c>
      <c r="J276" s="1753">
        <v>9.0909090909090917</v>
      </c>
      <c r="K276" s="1753">
        <v>0.63728093467870417</v>
      </c>
      <c r="L276" s="1754">
        <v>3.2553062221310047E-2</v>
      </c>
    </row>
    <row r="277" spans="1:12">
      <c r="A277" s="1744" t="s">
        <v>20</v>
      </c>
      <c r="B277" s="1755" t="s">
        <v>27</v>
      </c>
      <c r="C277" s="1756">
        <v>17777.397181141405</v>
      </c>
      <c r="D277" s="1756">
        <v>18168.493961365999</v>
      </c>
      <c r="E277" s="1757">
        <v>18132.945124764232</v>
      </c>
      <c r="F277" s="1757">
        <v>18531.86384059332</v>
      </c>
      <c r="G277" s="1758">
        <v>-2.1526097928437835</v>
      </c>
      <c r="H277" s="1759">
        <v>299.93427620632281</v>
      </c>
      <c r="I277" s="1759">
        <v>-1.4563283854699807</v>
      </c>
      <c r="J277" s="1760">
        <v>14.476190476190476</v>
      </c>
      <c r="K277" s="1760">
        <v>31.917153478491766</v>
      </c>
      <c r="L277" s="1761">
        <v>3.0551413839343162</v>
      </c>
    </row>
    <row r="278" spans="1:12">
      <c r="A278" s="1721" t="s">
        <v>20</v>
      </c>
      <c r="B278" s="1752" t="s">
        <v>28</v>
      </c>
      <c r="C278" s="1730">
        <v>17303.534313725489</v>
      </c>
      <c r="D278" s="1730">
        <v>17568.294117647059</v>
      </c>
      <c r="E278" s="1731">
        <v>17649.605</v>
      </c>
      <c r="F278" s="1731">
        <v>17919.66</v>
      </c>
      <c r="G278" s="1732">
        <v>-1.5070319414542481</v>
      </c>
      <c r="H278" s="1733">
        <v>266.8</v>
      </c>
      <c r="I278" s="1733">
        <v>-2.0917431192660509</v>
      </c>
      <c r="J278" s="1753">
        <v>28.333333333333332</v>
      </c>
      <c r="K278" s="1753">
        <v>12.267657992565056</v>
      </c>
      <c r="L278" s="1754">
        <v>2.3721109887167877</v>
      </c>
    </row>
    <row r="279" spans="1:12">
      <c r="A279" s="1721" t="s">
        <v>20</v>
      </c>
      <c r="B279" s="1752" t="s">
        <v>29</v>
      </c>
      <c r="C279" s="1730">
        <v>17974.934313725491</v>
      </c>
      <c r="D279" s="1730">
        <v>18483.561764705883</v>
      </c>
      <c r="E279" s="1731">
        <v>18334.433000000001</v>
      </c>
      <c r="F279" s="1731">
        <v>18853.233</v>
      </c>
      <c r="G279" s="1732">
        <v>-2.7517826783342638</v>
      </c>
      <c r="H279" s="1733">
        <v>312.89999999999998</v>
      </c>
      <c r="I279" s="1733">
        <v>-0.4137492043284568</v>
      </c>
      <c r="J279" s="1753">
        <v>3.9007092198581561</v>
      </c>
      <c r="K279" s="1753">
        <v>15.560276155071694</v>
      </c>
      <c r="L279" s="1754">
        <v>5.7252515709407703E-2</v>
      </c>
    </row>
    <row r="280" spans="1:12">
      <c r="A280" s="1721" t="s">
        <v>20</v>
      </c>
      <c r="B280" s="1752" t="s">
        <v>32</v>
      </c>
      <c r="C280" s="1730">
        <v>18189.047058823529</v>
      </c>
      <c r="D280" s="1730">
        <v>18237.5068627451</v>
      </c>
      <c r="E280" s="1731">
        <v>18552.828000000001</v>
      </c>
      <c r="F280" s="1731">
        <v>18602.257000000001</v>
      </c>
      <c r="G280" s="1732">
        <v>-0.26571506887578256</v>
      </c>
      <c r="H280" s="1733">
        <v>350</v>
      </c>
      <c r="I280" s="1733">
        <v>-0.39840637450198563</v>
      </c>
      <c r="J280" s="1753">
        <v>22.222222222222221</v>
      </c>
      <c r="K280" s="1753">
        <v>4.0892193308550189</v>
      </c>
      <c r="L280" s="1754">
        <v>0.62577787950812525</v>
      </c>
    </row>
    <row r="281" spans="1:12">
      <c r="A281" s="1744" t="s">
        <v>20</v>
      </c>
      <c r="B281" s="1755" t="s">
        <v>33</v>
      </c>
      <c r="C281" s="1756">
        <v>15063.553113553113</v>
      </c>
      <c r="D281" s="1756">
        <v>15131.262168912723</v>
      </c>
      <c r="E281" s="1757">
        <v>15364.824175824175</v>
      </c>
      <c r="F281" s="1757">
        <v>15433.887412290978</v>
      </c>
      <c r="G281" s="1758">
        <v>-0.44747790768386819</v>
      </c>
      <c r="H281" s="1759">
        <v>224.35799086757993</v>
      </c>
      <c r="I281" s="1759">
        <v>-1.0844139195675426</v>
      </c>
      <c r="J281" s="1760">
        <v>5.7971014492753623</v>
      </c>
      <c r="K281" s="1760">
        <v>23.260754115772702</v>
      </c>
      <c r="L281" s="1761">
        <v>0.50099600692168522</v>
      </c>
    </row>
    <row r="282" spans="1:12">
      <c r="A282" s="1721" t="s">
        <v>20</v>
      </c>
      <c r="B282" s="1752" t="s">
        <v>74</v>
      </c>
      <c r="C282" s="1730">
        <v>14844.533333333335</v>
      </c>
      <c r="D282" s="1730">
        <v>15042.625490196076</v>
      </c>
      <c r="E282" s="1731">
        <v>15141.424000000001</v>
      </c>
      <c r="F282" s="1731">
        <v>15343.477999999999</v>
      </c>
      <c r="G282" s="1732">
        <v>-1.3168722241463002</v>
      </c>
      <c r="H282" s="1733">
        <v>213.4</v>
      </c>
      <c r="I282" s="1733">
        <v>-1.2037037037037011</v>
      </c>
      <c r="J282" s="1753">
        <v>22.978723404255319</v>
      </c>
      <c r="K282" s="1753">
        <v>15.347849176845459</v>
      </c>
      <c r="L282" s="1754">
        <v>2.4286628107102217</v>
      </c>
    </row>
    <row r="283" spans="1:12">
      <c r="A283" s="1721" t="s">
        <v>20</v>
      </c>
      <c r="B283" s="1752" t="s">
        <v>34</v>
      </c>
      <c r="C283" s="1730">
        <v>15454.042156862744</v>
      </c>
      <c r="D283" s="1730">
        <v>15226.533333333333</v>
      </c>
      <c r="E283" s="1731">
        <v>15763.123</v>
      </c>
      <c r="F283" s="1731">
        <v>15531.064</v>
      </c>
      <c r="G283" s="1732">
        <v>1.4941603485762422</v>
      </c>
      <c r="H283" s="1733">
        <v>242.9</v>
      </c>
      <c r="I283" s="1733">
        <v>1.7595307917888634</v>
      </c>
      <c r="J283" s="1753">
        <v>-16.167664670658681</v>
      </c>
      <c r="K283" s="1753">
        <v>7.4349442379182156</v>
      </c>
      <c r="L283" s="1754">
        <v>-1.7459243712076775</v>
      </c>
    </row>
    <row r="284" spans="1:12" ht="16.5" thickBot="1">
      <c r="A284" s="1721" t="s">
        <v>20</v>
      </c>
      <c r="B284" s="1752" t="s">
        <v>35</v>
      </c>
      <c r="C284" s="1730" t="s">
        <v>200</v>
      </c>
      <c r="D284" s="1730">
        <v>15344.921568627451</v>
      </c>
      <c r="E284" s="1731" t="s">
        <v>200</v>
      </c>
      <c r="F284" s="1731">
        <v>15651.82</v>
      </c>
      <c r="G284" s="1735" t="s">
        <v>73</v>
      </c>
      <c r="H284" s="1733" t="s">
        <v>200</v>
      </c>
      <c r="I284" s="1733" t="s">
        <v>73</v>
      </c>
      <c r="J284" s="1753" t="s">
        <v>73</v>
      </c>
      <c r="K284" s="1753">
        <v>0.47796070100902821</v>
      </c>
      <c r="L284" s="1754" t="s">
        <v>73</v>
      </c>
    </row>
    <row r="285" spans="1:12" ht="16.5" thickBot="1">
      <c r="A285" s="1767"/>
      <c r="B285" s="1768"/>
      <c r="C285" s="1769"/>
      <c r="D285" s="1769"/>
      <c r="E285" s="1769"/>
      <c r="F285" s="1769"/>
      <c r="G285" s="1770"/>
      <c r="H285" s="1771"/>
      <c r="I285" s="1771"/>
      <c r="J285" s="1771"/>
      <c r="K285" s="1771"/>
      <c r="L285" s="1772"/>
    </row>
    <row r="286" spans="1:12">
      <c r="A286" s="1744" t="s">
        <v>89</v>
      </c>
      <c r="B286" s="1755" t="s">
        <v>21</v>
      </c>
      <c r="C286" s="1756">
        <v>21930.437376773913</v>
      </c>
      <c r="D286" s="1756">
        <v>22806.083657317722</v>
      </c>
      <c r="E286" s="1757">
        <v>22369.046124309392</v>
      </c>
      <c r="F286" s="1757">
        <v>23262.205330464076</v>
      </c>
      <c r="G286" s="1758">
        <v>-3.8395293716413308</v>
      </c>
      <c r="H286" s="1759">
        <v>344.77619047619044</v>
      </c>
      <c r="I286" s="1759">
        <v>3.2345178254849194</v>
      </c>
      <c r="J286" s="1760">
        <v>-73.75</v>
      </c>
      <c r="K286" s="1760">
        <v>1.1152416356877324</v>
      </c>
      <c r="L286" s="1761">
        <v>-3.2827792549114982</v>
      </c>
    </row>
    <row r="287" spans="1:12">
      <c r="A287" s="1721" t="s">
        <v>89</v>
      </c>
      <c r="B287" s="1752" t="s">
        <v>22</v>
      </c>
      <c r="C287" s="1730" t="s">
        <v>200</v>
      </c>
      <c r="D287" s="1730" t="s">
        <v>200</v>
      </c>
      <c r="E287" s="1731" t="s">
        <v>200</v>
      </c>
      <c r="F287" s="1731" t="s">
        <v>200</v>
      </c>
      <c r="G287" s="1732" t="s">
        <v>73</v>
      </c>
      <c r="H287" s="1733" t="s">
        <v>200</v>
      </c>
      <c r="I287" s="1733" t="s">
        <v>73</v>
      </c>
      <c r="J287" s="1753" t="s">
        <v>73</v>
      </c>
      <c r="K287" s="1753">
        <v>0.10621348911311736</v>
      </c>
      <c r="L287" s="1754" t="s">
        <v>73</v>
      </c>
    </row>
    <row r="288" spans="1:12">
      <c r="A288" s="1721" t="s">
        <v>89</v>
      </c>
      <c r="B288" s="1752" t="s">
        <v>23</v>
      </c>
      <c r="C288" s="1730">
        <v>21967.800980392156</v>
      </c>
      <c r="D288" s="1730" t="s">
        <v>200</v>
      </c>
      <c r="E288" s="1731">
        <v>22407.156999999999</v>
      </c>
      <c r="F288" s="1731" t="s">
        <v>200</v>
      </c>
      <c r="G288" s="1732" t="s">
        <v>73</v>
      </c>
      <c r="H288" s="1733">
        <v>347.7</v>
      </c>
      <c r="I288" s="1733" t="s">
        <v>73</v>
      </c>
      <c r="J288" s="1753" t="s">
        <v>73</v>
      </c>
      <c r="K288" s="1753">
        <v>0.6903876792352629</v>
      </c>
      <c r="L288" s="1754" t="s">
        <v>73</v>
      </c>
    </row>
    <row r="289" spans="1:12">
      <c r="A289" s="1721" t="s">
        <v>89</v>
      </c>
      <c r="B289" s="1752" t="s">
        <v>30</v>
      </c>
      <c r="C289" s="1730" t="s">
        <v>200</v>
      </c>
      <c r="D289" s="1730" t="s">
        <v>200</v>
      </c>
      <c r="E289" s="1731" t="s">
        <v>200</v>
      </c>
      <c r="F289" s="1731" t="s">
        <v>200</v>
      </c>
      <c r="G289" s="1732" t="s">
        <v>73</v>
      </c>
      <c r="H289" s="1733" t="s">
        <v>200</v>
      </c>
      <c r="I289" s="1733" t="s">
        <v>73</v>
      </c>
      <c r="J289" s="1753" t="s">
        <v>73</v>
      </c>
      <c r="K289" s="1753">
        <v>0.31864046733935208</v>
      </c>
      <c r="L289" s="1754" t="s">
        <v>73</v>
      </c>
    </row>
    <row r="290" spans="1:12">
      <c r="A290" s="1744" t="s">
        <v>89</v>
      </c>
      <c r="B290" s="1755" t="s">
        <v>24</v>
      </c>
      <c r="C290" s="1756">
        <v>21153.582363115551</v>
      </c>
      <c r="D290" s="1756">
        <v>21243.186318236916</v>
      </c>
      <c r="E290" s="1757">
        <v>21576.654010377861</v>
      </c>
      <c r="F290" s="1757">
        <v>21668.050044601656</v>
      </c>
      <c r="G290" s="1758">
        <v>-0.4218009190290079</v>
      </c>
      <c r="H290" s="1759">
        <v>300.67280000000005</v>
      </c>
      <c r="I290" s="1759">
        <v>-3.814891326414461</v>
      </c>
      <c r="J290" s="1760">
        <v>20.192307692307693</v>
      </c>
      <c r="K290" s="1760">
        <v>6.6383430695698351</v>
      </c>
      <c r="L290" s="1761">
        <v>0.92091591179083565</v>
      </c>
    </row>
    <row r="291" spans="1:12">
      <c r="A291" s="1721" t="s">
        <v>89</v>
      </c>
      <c r="B291" s="1752" t="s">
        <v>25</v>
      </c>
      <c r="C291" s="1730">
        <v>20560.907843137255</v>
      </c>
      <c r="D291" s="1730">
        <v>19711.868627450978</v>
      </c>
      <c r="E291" s="1731">
        <v>20972.126</v>
      </c>
      <c r="F291" s="1731">
        <v>20106.106</v>
      </c>
      <c r="G291" s="1732">
        <v>4.3072487531897048</v>
      </c>
      <c r="H291" s="1733">
        <v>245</v>
      </c>
      <c r="I291" s="1733">
        <v>0.53344275748872028</v>
      </c>
      <c r="J291" s="1753">
        <v>-12.5</v>
      </c>
      <c r="K291" s="1753">
        <v>0.74349442379182151</v>
      </c>
      <c r="L291" s="1754">
        <v>-0.13610975432802463</v>
      </c>
    </row>
    <row r="292" spans="1:12">
      <c r="A292" s="1721" t="s">
        <v>89</v>
      </c>
      <c r="B292" s="1752" t="s">
        <v>26</v>
      </c>
      <c r="C292" s="1730">
        <v>21355.057843137256</v>
      </c>
      <c r="D292" s="1730">
        <v>21594.407843137255</v>
      </c>
      <c r="E292" s="1731">
        <v>21782.159</v>
      </c>
      <c r="F292" s="1731">
        <v>22026.295999999998</v>
      </c>
      <c r="G292" s="1732">
        <v>-1.1083888094484831</v>
      </c>
      <c r="H292" s="1733">
        <v>305.10000000000002</v>
      </c>
      <c r="I292" s="1733">
        <v>-4.0566037735848983</v>
      </c>
      <c r="J292" s="1753">
        <v>62</v>
      </c>
      <c r="K292" s="1753">
        <v>4.3016463090812538</v>
      </c>
      <c r="L292" s="1754">
        <v>1.5528832524567351</v>
      </c>
    </row>
    <row r="293" spans="1:12">
      <c r="A293" s="1721" t="s">
        <v>89</v>
      </c>
      <c r="B293" s="1752" t="s">
        <v>31</v>
      </c>
      <c r="C293" s="1730">
        <v>20841.55</v>
      </c>
      <c r="D293" s="1730">
        <v>21273.691176470587</v>
      </c>
      <c r="E293" s="1731">
        <v>21258.381000000001</v>
      </c>
      <c r="F293" s="1731">
        <v>21699.165000000001</v>
      </c>
      <c r="G293" s="1732">
        <v>-2.031340837308715</v>
      </c>
      <c r="H293" s="1733">
        <v>314.7</v>
      </c>
      <c r="I293" s="1733">
        <v>-5.9192825112107652</v>
      </c>
      <c r="J293" s="1753">
        <v>-21.052631578947366</v>
      </c>
      <c r="K293" s="1753">
        <v>1.5932023366967605</v>
      </c>
      <c r="L293" s="1754">
        <v>-0.49585758633787425</v>
      </c>
    </row>
    <row r="294" spans="1:12">
      <c r="A294" s="1744" t="s">
        <v>89</v>
      </c>
      <c r="B294" s="1755" t="s">
        <v>27</v>
      </c>
      <c r="C294" s="1756">
        <v>18156.934689331469</v>
      </c>
      <c r="D294" s="1756">
        <v>17998.14132150908</v>
      </c>
      <c r="E294" s="1757">
        <v>18520.073383118099</v>
      </c>
      <c r="F294" s="1757">
        <v>18558.623961033176</v>
      </c>
      <c r="G294" s="1758">
        <v>-0.20772325575441536</v>
      </c>
      <c r="H294" s="1759">
        <v>272.59540816326529</v>
      </c>
      <c r="I294" s="1759">
        <v>-4.7064449811346654</v>
      </c>
      <c r="J294" s="1760">
        <v>24.840764331210192</v>
      </c>
      <c r="K294" s="1760">
        <v>10.408921933085502</v>
      </c>
      <c r="L294" s="1761">
        <v>1.7778059352845119</v>
      </c>
    </row>
    <row r="295" spans="1:12">
      <c r="A295" s="1721" t="s">
        <v>89</v>
      </c>
      <c r="B295" s="1752" t="s">
        <v>28</v>
      </c>
      <c r="C295" s="1730">
        <v>17943.666666666668</v>
      </c>
      <c r="D295" s="1730">
        <v>18518.150980392154</v>
      </c>
      <c r="E295" s="1731">
        <v>18302.54</v>
      </c>
      <c r="F295" s="1731">
        <v>18888.513999999999</v>
      </c>
      <c r="G295" s="1732">
        <v>-3.1022768651890686</v>
      </c>
      <c r="H295" s="1733">
        <v>234.5</v>
      </c>
      <c r="I295" s="1733">
        <v>-8.6838006230529636</v>
      </c>
      <c r="J295" s="1753">
        <v>24</v>
      </c>
      <c r="K295" s="1753">
        <v>1.6463090812533192</v>
      </c>
      <c r="L295" s="1754">
        <v>0.27192755294105986</v>
      </c>
    </row>
    <row r="296" spans="1:12">
      <c r="A296" s="1721" t="s">
        <v>89</v>
      </c>
      <c r="B296" s="1752" t="s">
        <v>29</v>
      </c>
      <c r="C296" s="1730">
        <v>19695.313725490196</v>
      </c>
      <c r="D296" s="1730">
        <v>19655.998039215683</v>
      </c>
      <c r="E296" s="1731">
        <v>20089.22</v>
      </c>
      <c r="F296" s="1731">
        <v>20049.117999999999</v>
      </c>
      <c r="G296" s="1732">
        <v>0.2000187738932086</v>
      </c>
      <c r="H296" s="1733">
        <v>274</v>
      </c>
      <c r="I296" s="1733">
        <v>-4.7287899860918019</v>
      </c>
      <c r="J296" s="1733">
        <v>26.851851851851855</v>
      </c>
      <c r="K296" s="1733">
        <v>7.2756240042485389</v>
      </c>
      <c r="L296" s="1734">
        <v>1.3382958019395774</v>
      </c>
    </row>
    <row r="297" spans="1:12" ht="16.5" thickBot="1">
      <c r="A297" s="1781" t="s">
        <v>89</v>
      </c>
      <c r="B297" s="1782" t="s">
        <v>32</v>
      </c>
      <c r="C297" s="1738">
        <v>11637.179411764706</v>
      </c>
      <c r="D297" s="1738">
        <v>11637.179411764706</v>
      </c>
      <c r="E297" s="1739">
        <v>11869.923000000001</v>
      </c>
      <c r="F297" s="1739">
        <v>12042.790999999999</v>
      </c>
      <c r="G297" s="1740">
        <v>-1.435447978794937</v>
      </c>
      <c r="H297" s="1741">
        <v>307.89999999999998</v>
      </c>
      <c r="I297" s="1741">
        <v>-0.54909560723515671</v>
      </c>
      <c r="J297" s="1741">
        <v>16.666666666666664</v>
      </c>
      <c r="K297" s="1741">
        <v>2.5454545454545454</v>
      </c>
      <c r="L297" s="1742">
        <v>0.57662763815347895</v>
      </c>
    </row>
    <row r="298" spans="1:12">
      <c r="G298" s="1784"/>
      <c r="H298" s="1784"/>
      <c r="I298" s="1784"/>
      <c r="J298" s="1784"/>
      <c r="K298" s="1784"/>
      <c r="L298" s="1784"/>
    </row>
    <row r="299" spans="1:12">
      <c r="G299" s="1784"/>
      <c r="H299" s="1784"/>
      <c r="I299" s="1784"/>
      <c r="J299" s="1784"/>
      <c r="K299" s="1784"/>
      <c r="L299" s="1784"/>
    </row>
    <row r="300" spans="1:12">
      <c r="G300" s="1784"/>
      <c r="H300" s="1784"/>
      <c r="I300" s="1784"/>
      <c r="J300" s="1784"/>
      <c r="K300" s="1784"/>
      <c r="L300" s="1784"/>
    </row>
    <row r="301" spans="1:12">
      <c r="G301" s="1784"/>
      <c r="H301" s="1784"/>
      <c r="I301" s="1784"/>
      <c r="J301" s="1784"/>
      <c r="K301" s="1784"/>
      <c r="L301" s="1784"/>
    </row>
    <row r="302" spans="1:12">
      <c r="G302" s="1784"/>
      <c r="H302" s="1784"/>
      <c r="I302" s="1784"/>
      <c r="J302" s="1784"/>
      <c r="K302" s="1784"/>
      <c r="L302" s="1784"/>
    </row>
    <row r="303" spans="1:12">
      <c r="G303" s="1784"/>
      <c r="H303" s="1784"/>
      <c r="I303" s="1784"/>
      <c r="J303" s="1784"/>
      <c r="K303" s="1784"/>
      <c r="L303" s="1784"/>
    </row>
    <row r="304" spans="1:12">
      <c r="G304" s="1784"/>
      <c r="H304" s="1784"/>
      <c r="I304" s="1784"/>
      <c r="J304" s="1784"/>
      <c r="K304" s="1784"/>
      <c r="L304" s="1784"/>
    </row>
    <row r="305" spans="7:12">
      <c r="G305" s="1784"/>
      <c r="H305" s="1784"/>
      <c r="I305" s="1784"/>
      <c r="J305" s="1784"/>
      <c r="K305" s="1784"/>
      <c r="L305" s="1784"/>
    </row>
    <row r="306" spans="7:12">
      <c r="G306" s="1784"/>
      <c r="H306" s="1784"/>
      <c r="I306" s="1784"/>
      <c r="J306" s="1784"/>
      <c r="K306" s="1784"/>
      <c r="L306" s="1784"/>
    </row>
    <row r="307" spans="7:12">
      <c r="G307" s="1784"/>
      <c r="H307" s="1784"/>
      <c r="I307" s="1784"/>
      <c r="J307" s="1784"/>
      <c r="K307" s="1784"/>
      <c r="L307" s="1784"/>
    </row>
    <row r="308" spans="7:12">
      <c r="G308" s="1784"/>
      <c r="H308" s="1784"/>
      <c r="I308" s="1784"/>
      <c r="J308" s="1784"/>
      <c r="K308" s="1784"/>
      <c r="L308" s="1784"/>
    </row>
    <row r="309" spans="7:12">
      <c r="G309" s="1784"/>
      <c r="H309" s="1784"/>
      <c r="I309" s="1784"/>
      <c r="J309" s="1784"/>
      <c r="K309" s="1784"/>
      <c r="L309" s="1784"/>
    </row>
    <row r="310" spans="7:12">
      <c r="G310" s="1784"/>
      <c r="H310" s="1784"/>
      <c r="I310" s="1784"/>
      <c r="J310" s="1784"/>
      <c r="K310" s="1784"/>
      <c r="L310" s="1784"/>
    </row>
    <row r="311" spans="7:12">
      <c r="G311" s="1784"/>
      <c r="H311" s="1784"/>
      <c r="I311" s="1784"/>
      <c r="J311" s="1784"/>
      <c r="K311" s="1784"/>
      <c r="L311" s="1784"/>
    </row>
    <row r="312" spans="7:12">
      <c r="G312" s="1784"/>
      <c r="H312" s="1784"/>
      <c r="I312" s="1784"/>
      <c r="J312" s="1784"/>
      <c r="K312" s="1784"/>
      <c r="L312" s="1784"/>
    </row>
    <row r="313" spans="7:12">
      <c r="G313" s="1784"/>
      <c r="H313" s="1784"/>
      <c r="I313" s="1784"/>
      <c r="J313" s="1784"/>
      <c r="K313" s="1784"/>
      <c r="L313" s="1784"/>
    </row>
    <row r="314" spans="7:12">
      <c r="G314" s="1784"/>
      <c r="H314" s="1784"/>
      <c r="I314" s="1784"/>
      <c r="J314" s="1784"/>
      <c r="K314" s="1784"/>
      <c r="L314" s="1784"/>
    </row>
    <row r="315" spans="7:12">
      <c r="G315" s="1784"/>
      <c r="H315" s="1784"/>
      <c r="I315" s="1784"/>
      <c r="J315" s="1784"/>
      <c r="K315" s="1784"/>
      <c r="L315" s="1784"/>
    </row>
    <row r="316" spans="7:12">
      <c r="G316" s="1784"/>
      <c r="H316" s="1784"/>
      <c r="I316" s="1784"/>
      <c r="J316" s="1784"/>
      <c r="K316" s="1784"/>
      <c r="L316" s="1784"/>
    </row>
    <row r="317" spans="7:12">
      <c r="G317" s="1784"/>
      <c r="H317" s="1784"/>
      <c r="I317" s="1784"/>
      <c r="J317" s="1784"/>
      <c r="K317" s="1784"/>
      <c r="L317" s="1784"/>
    </row>
    <row r="318" spans="7:12">
      <c r="G318" s="1784"/>
      <c r="H318" s="1784"/>
      <c r="I318" s="1784"/>
      <c r="J318" s="1784"/>
      <c r="K318" s="1784"/>
      <c r="L318" s="1784"/>
    </row>
    <row r="319" spans="7:12">
      <c r="G319" s="1784"/>
      <c r="H319" s="1784"/>
      <c r="I319" s="1784"/>
      <c r="J319" s="1784"/>
      <c r="K319" s="1784"/>
      <c r="L319" s="1784"/>
    </row>
    <row r="320" spans="7:12">
      <c r="G320" s="1784"/>
      <c r="H320" s="1784"/>
      <c r="I320" s="1784"/>
      <c r="J320" s="1784"/>
      <c r="K320" s="1784"/>
      <c r="L320" s="1784"/>
    </row>
    <row r="321" spans="7:12">
      <c r="G321" s="1784"/>
      <c r="H321" s="1784"/>
      <c r="I321" s="1784"/>
      <c r="J321" s="1784"/>
      <c r="K321" s="1784"/>
      <c r="L321" s="1784"/>
    </row>
    <row r="322" spans="7:12">
      <c r="G322" s="1784"/>
      <c r="H322" s="1784"/>
      <c r="I322" s="1784"/>
      <c r="J322" s="1784"/>
      <c r="K322" s="1784"/>
      <c r="L322" s="1784"/>
    </row>
    <row r="323" spans="7:12">
      <c r="G323" s="1784"/>
      <c r="H323" s="1784"/>
      <c r="I323" s="1784"/>
      <c r="J323" s="1784"/>
      <c r="K323" s="1784"/>
      <c r="L323" s="1784"/>
    </row>
    <row r="324" spans="7:12">
      <c r="G324" s="1784"/>
      <c r="H324" s="1784"/>
      <c r="I324" s="1784"/>
      <c r="J324" s="1784"/>
      <c r="K324" s="1784"/>
      <c r="L324" s="1784"/>
    </row>
    <row r="325" spans="7:12">
      <c r="G325" s="1784"/>
      <c r="H325" s="1784"/>
      <c r="I325" s="1784"/>
      <c r="J325" s="1784"/>
      <c r="K325" s="1784"/>
      <c r="L325" s="1784"/>
    </row>
    <row r="326" spans="7:12">
      <c r="G326" s="1784"/>
      <c r="H326" s="1784"/>
      <c r="I326" s="1784"/>
      <c r="J326" s="1784"/>
      <c r="K326" s="1784"/>
      <c r="L326" s="1784"/>
    </row>
    <row r="327" spans="7:12">
      <c r="G327" s="1784"/>
      <c r="H327" s="1784"/>
      <c r="I327" s="1784"/>
      <c r="J327" s="1784"/>
      <c r="K327" s="1784"/>
      <c r="L327" s="1784"/>
    </row>
    <row r="328" spans="7:12">
      <c r="G328" s="1784"/>
      <c r="H328" s="1784"/>
      <c r="I328" s="1784"/>
      <c r="J328" s="1784"/>
      <c r="K328" s="1784"/>
      <c r="L328" s="1784"/>
    </row>
    <row r="329" spans="7:12">
      <c r="G329" s="1784"/>
      <c r="H329" s="1784"/>
      <c r="I329" s="1784"/>
      <c r="J329" s="1784"/>
      <c r="K329" s="1784"/>
      <c r="L329" s="1784"/>
    </row>
    <row r="330" spans="7:12">
      <c r="G330" s="1784"/>
      <c r="H330" s="1784"/>
      <c r="I330" s="1784"/>
      <c r="J330" s="1784"/>
      <c r="K330" s="1784"/>
      <c r="L330" s="1784"/>
    </row>
    <row r="331" spans="7:12">
      <c r="G331" s="1784"/>
      <c r="H331" s="1784"/>
      <c r="I331" s="1784"/>
      <c r="J331" s="1784"/>
      <c r="K331" s="1784"/>
      <c r="L331" s="1784"/>
    </row>
    <row r="332" spans="7:12">
      <c r="G332" s="1784"/>
      <c r="H332" s="1784"/>
      <c r="I332" s="1784"/>
      <c r="J332" s="1784"/>
      <c r="K332" s="1784"/>
      <c r="L332" s="1784"/>
    </row>
    <row r="333" spans="7:12">
      <c r="G333" s="1784"/>
      <c r="H333" s="1784"/>
      <c r="I333" s="1784"/>
      <c r="J333" s="1784"/>
      <c r="K333" s="1784"/>
      <c r="L333" s="1784"/>
    </row>
    <row r="334" spans="7:12">
      <c r="G334" s="1784"/>
      <c r="H334" s="1784"/>
      <c r="I334" s="1784"/>
      <c r="J334" s="1784"/>
      <c r="K334" s="1784"/>
      <c r="L334" s="1784"/>
    </row>
    <row r="335" spans="7:12">
      <c r="G335" s="1784"/>
      <c r="H335" s="1784"/>
      <c r="I335" s="1784"/>
      <c r="J335" s="1784"/>
      <c r="K335" s="1784"/>
      <c r="L335" s="1784"/>
    </row>
    <row r="336" spans="7:12">
      <c r="G336" s="1784"/>
      <c r="H336" s="1784"/>
      <c r="I336" s="1784"/>
      <c r="J336" s="1784"/>
      <c r="K336" s="1784"/>
      <c r="L336" s="1784"/>
    </row>
    <row r="337" spans="7:12">
      <c r="G337" s="1784"/>
      <c r="H337" s="1784"/>
      <c r="I337" s="1784"/>
      <c r="J337" s="1784"/>
      <c r="K337" s="1784"/>
      <c r="L337" s="1784"/>
    </row>
    <row r="338" spans="7:12">
      <c r="G338" s="1784"/>
      <c r="H338" s="1784"/>
      <c r="I338" s="1784"/>
      <c r="J338" s="1784"/>
      <c r="K338" s="1784"/>
      <c r="L338" s="1784"/>
    </row>
    <row r="339" spans="7:12">
      <c r="G339" s="1784"/>
      <c r="H339" s="1784"/>
      <c r="I339" s="1784"/>
      <c r="J339" s="1784"/>
      <c r="K339" s="1784"/>
      <c r="L339" s="1784"/>
    </row>
    <row r="340" spans="7:12">
      <c r="G340" s="1784"/>
      <c r="H340" s="1784"/>
      <c r="I340" s="1784"/>
      <c r="J340" s="1784"/>
      <c r="K340" s="1784"/>
      <c r="L340" s="1784"/>
    </row>
    <row r="341" spans="7:12">
      <c r="G341" s="1784"/>
      <c r="H341" s="1784"/>
      <c r="I341" s="1784"/>
      <c r="J341" s="1784"/>
      <c r="K341" s="1784"/>
      <c r="L341" s="1784"/>
    </row>
    <row r="342" spans="7:12">
      <c r="G342" s="1784"/>
      <c r="H342" s="1784"/>
      <c r="I342" s="1784"/>
      <c r="J342" s="1784"/>
      <c r="K342" s="1784"/>
      <c r="L342" s="1784"/>
    </row>
    <row r="343" spans="7:12">
      <c r="G343" s="1784"/>
      <c r="H343" s="1784"/>
      <c r="I343" s="1784"/>
      <c r="J343" s="1784"/>
      <c r="K343" s="1784"/>
      <c r="L343" s="1784"/>
    </row>
    <row r="344" spans="7:12">
      <c r="G344" s="1784"/>
      <c r="H344" s="1784"/>
      <c r="I344" s="1784"/>
      <c r="J344" s="1784"/>
      <c r="K344" s="1784"/>
      <c r="L344" s="1784"/>
    </row>
    <row r="345" spans="7:12">
      <c r="G345" s="1784"/>
      <c r="H345" s="1784"/>
      <c r="I345" s="1784"/>
      <c r="J345" s="1784"/>
      <c r="K345" s="1784"/>
      <c r="L345" s="1784"/>
    </row>
    <row r="346" spans="7:12">
      <c r="G346" s="1784"/>
      <c r="H346" s="1784"/>
      <c r="I346" s="1784"/>
      <c r="J346" s="1784"/>
      <c r="K346" s="1784"/>
      <c r="L346" s="1784"/>
    </row>
    <row r="347" spans="7:12">
      <c r="G347" s="1784"/>
      <c r="H347" s="1784"/>
      <c r="I347" s="1784"/>
      <c r="J347" s="1784"/>
      <c r="K347" s="1784"/>
      <c r="L347" s="1784"/>
    </row>
    <row r="348" spans="7:12">
      <c r="G348" s="1784"/>
      <c r="H348" s="1784"/>
      <c r="I348" s="1784"/>
      <c r="J348" s="1784"/>
      <c r="K348" s="1784"/>
      <c r="L348" s="1784"/>
    </row>
    <row r="349" spans="7:12">
      <c r="G349" s="1784"/>
      <c r="H349" s="1784"/>
      <c r="I349" s="1784"/>
      <c r="J349" s="1784"/>
      <c r="K349" s="1784"/>
      <c r="L349" s="1784"/>
    </row>
    <row r="350" spans="7:12">
      <c r="G350" s="1784"/>
      <c r="H350" s="1784"/>
      <c r="I350" s="1784"/>
      <c r="J350" s="1784"/>
      <c r="K350" s="1784"/>
      <c r="L350" s="1784"/>
    </row>
    <row r="351" spans="7:12">
      <c r="G351" s="1784"/>
      <c r="H351" s="1784"/>
      <c r="I351" s="1784"/>
      <c r="J351" s="1784"/>
      <c r="K351" s="1784"/>
      <c r="L351" s="1784"/>
    </row>
    <row r="352" spans="7:12">
      <c r="G352" s="1784"/>
      <c r="H352" s="1784"/>
      <c r="I352" s="1784"/>
      <c r="J352" s="1784"/>
      <c r="K352" s="1784"/>
      <c r="L352" s="1784"/>
    </row>
    <row r="353" spans="7:12">
      <c r="G353" s="1784"/>
      <c r="H353" s="1784"/>
      <c r="I353" s="1784"/>
      <c r="J353" s="1784"/>
      <c r="K353" s="1784"/>
      <c r="L353" s="1784"/>
    </row>
    <row r="354" spans="7:12">
      <c r="G354" s="1784"/>
      <c r="H354" s="1784"/>
      <c r="I354" s="1784"/>
      <c r="J354" s="1784"/>
      <c r="K354" s="1784"/>
      <c r="L354" s="1784"/>
    </row>
    <row r="355" spans="7:12">
      <c r="G355" s="1784"/>
      <c r="H355" s="1784"/>
      <c r="I355" s="1784"/>
      <c r="J355" s="1784"/>
      <c r="K355" s="1784"/>
      <c r="L355" s="1784"/>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899" customWidth="1"/>
    <col min="2" max="2" width="12.85546875" style="899" customWidth="1"/>
    <col min="3" max="3" width="11.42578125" style="899" customWidth="1"/>
    <col min="4" max="4" width="13.42578125" style="899" customWidth="1"/>
    <col min="5" max="5" width="11.28515625" style="899" bestFit="1" customWidth="1"/>
    <col min="6" max="6" width="11.42578125" style="899" customWidth="1"/>
    <col min="7" max="7" width="12.140625" style="899" customWidth="1"/>
    <col min="8" max="8" width="10.85546875" style="899" bestFit="1" customWidth="1"/>
    <col min="9" max="9" width="13.28515625" style="899" customWidth="1"/>
    <col min="10" max="16384" width="9.140625" style="899"/>
  </cols>
  <sheetData>
    <row r="1" spans="1:18" ht="40.5" customHeight="1" thickBot="1">
      <c r="A1" s="1468" t="s">
        <v>406</v>
      </c>
      <c r="B1" s="1468"/>
      <c r="C1" s="1468"/>
      <c r="D1" s="1468"/>
      <c r="E1" s="1468"/>
      <c r="F1" s="1468"/>
      <c r="G1" s="1468"/>
      <c r="H1" s="1468"/>
    </row>
    <row r="2" spans="1:18" ht="45">
      <c r="A2" s="1305" t="s">
        <v>99</v>
      </c>
      <c r="B2" s="1006" t="s">
        <v>5</v>
      </c>
      <c r="C2" s="1306"/>
      <c r="D2" s="1307" t="s">
        <v>100</v>
      </c>
      <c r="E2" s="1469" t="s">
        <v>101</v>
      </c>
      <c r="F2" s="1470"/>
      <c r="G2" s="1471"/>
      <c r="H2" s="1308" t="s">
        <v>102</v>
      </c>
    </row>
    <row r="3" spans="1:18" ht="45.75" thickBot="1">
      <c r="A3" s="1008"/>
      <c r="B3" s="1309" t="s">
        <v>533</v>
      </c>
      <c r="C3" s="1309">
        <v>45200</v>
      </c>
      <c r="D3" s="1310" t="s">
        <v>50</v>
      </c>
      <c r="E3" s="1309" t="s">
        <v>533</v>
      </c>
      <c r="F3" s="1311">
        <v>45200</v>
      </c>
      <c r="G3" s="1219" t="s">
        <v>103</v>
      </c>
      <c r="H3" s="1312" t="s">
        <v>104</v>
      </c>
    </row>
    <row r="4" spans="1:18">
      <c r="A4" s="1313" t="s">
        <v>4</v>
      </c>
      <c r="B4" s="1314"/>
      <c r="C4" s="1314"/>
      <c r="D4" s="1315"/>
      <c r="E4" s="1316"/>
      <c r="F4" s="1316"/>
      <c r="G4" s="1317"/>
      <c r="H4" s="1318"/>
    </row>
    <row r="5" spans="1:18">
      <c r="A5" s="1200" t="s">
        <v>251</v>
      </c>
      <c r="B5" s="1198">
        <v>20606.87606952717</v>
      </c>
      <c r="C5" s="1198">
        <v>20402.81822804578</v>
      </c>
      <c r="D5" s="1319">
        <v>1.0001453681574801</v>
      </c>
      <c r="E5" s="1320">
        <v>100</v>
      </c>
      <c r="F5" s="1321">
        <v>100</v>
      </c>
      <c r="G5" s="1322" t="s">
        <v>73</v>
      </c>
      <c r="H5" s="1323">
        <v>-1.1960310053897738</v>
      </c>
    </row>
    <row r="6" spans="1:18">
      <c r="A6" s="1193" t="s">
        <v>105</v>
      </c>
      <c r="B6" s="1194">
        <v>16951.507000000001</v>
      </c>
      <c r="C6" s="1194">
        <v>16830.955999999998</v>
      </c>
      <c r="D6" s="1324">
        <v>0.71624570820577937</v>
      </c>
      <c r="E6" s="1325">
        <v>15.71926983943407</v>
      </c>
      <c r="F6" s="1326">
        <v>16.586359913916237</v>
      </c>
      <c r="G6" s="1327">
        <v>-5.2277297670036926</v>
      </c>
      <c r="H6" s="1328">
        <v>-6.3612355035021313</v>
      </c>
    </row>
    <row r="7" spans="1:18">
      <c r="A7" s="1193" t="s">
        <v>106</v>
      </c>
      <c r="B7" s="1194">
        <v>24975.417000000001</v>
      </c>
      <c r="C7" s="1194">
        <v>24614.294999999998</v>
      </c>
      <c r="D7" s="1324">
        <v>1.4671230681195746</v>
      </c>
      <c r="E7" s="1325">
        <v>13.296324138861584</v>
      </c>
      <c r="F7" s="1326">
        <v>11.678442874283428</v>
      </c>
      <c r="G7" s="1327">
        <v>13.853570052055645</v>
      </c>
      <c r="H7" s="1328">
        <v>12.491846053489896</v>
      </c>
    </row>
    <row r="8" spans="1:18" ht="16.5" thickBot="1">
      <c r="A8" s="1329" t="s">
        <v>107</v>
      </c>
      <c r="B8" s="1195">
        <v>20598.060000000001</v>
      </c>
      <c r="C8" s="1195">
        <v>20543.065999999999</v>
      </c>
      <c r="D8" s="1330">
        <v>0.26770103352636077</v>
      </c>
      <c r="E8" s="1331">
        <v>70.984406021704345</v>
      </c>
      <c r="F8" s="1332">
        <v>71.735197211800326</v>
      </c>
      <c r="G8" s="1333">
        <v>-1.0466147989797081</v>
      </c>
      <c r="H8" s="1334">
        <v>-2.2301279668666791</v>
      </c>
    </row>
    <row r="9" spans="1:18">
      <c r="A9" s="1196" t="s">
        <v>252</v>
      </c>
      <c r="B9" s="1197">
        <v>16550.198063997817</v>
      </c>
      <c r="C9" s="1197">
        <v>16664.062801854761</v>
      </c>
      <c r="D9" s="1335">
        <v>-0.68329517963812803</v>
      </c>
      <c r="E9" s="1336">
        <v>100</v>
      </c>
      <c r="F9" s="1337">
        <v>100</v>
      </c>
      <c r="G9" s="1338" t="s">
        <v>73</v>
      </c>
      <c r="H9" s="1339">
        <v>9.4928620979221917E-2</v>
      </c>
    </row>
    <row r="10" spans="1:18">
      <c r="A10" s="1193" t="s">
        <v>105</v>
      </c>
      <c r="B10" s="1194">
        <v>12862.429</v>
      </c>
      <c r="C10" s="1194">
        <v>13002.55</v>
      </c>
      <c r="D10" s="1324">
        <v>-1.0776424624400536</v>
      </c>
      <c r="E10" s="1325">
        <v>7.5834397227795005</v>
      </c>
      <c r="F10" s="1326">
        <v>5.6519040490707955</v>
      </c>
      <c r="G10" s="1327">
        <v>34.174955146775012</v>
      </c>
      <c r="H10" s="1328">
        <v>34.302325581395337</v>
      </c>
    </row>
    <row r="11" spans="1:18">
      <c r="A11" s="1193" t="s">
        <v>106</v>
      </c>
      <c r="B11" s="1194" t="s">
        <v>200</v>
      </c>
      <c r="C11" s="1194" t="s">
        <v>200</v>
      </c>
      <c r="D11" s="1324" t="s">
        <v>73</v>
      </c>
      <c r="E11" s="1325">
        <v>0.26810140434068941</v>
      </c>
      <c r="F11" s="1326">
        <v>0.2701814597101026</v>
      </c>
      <c r="G11" s="1327" t="s">
        <v>73</v>
      </c>
      <c r="H11" s="1328" t="s">
        <v>73</v>
      </c>
    </row>
    <row r="12" spans="1:18" ht="16.5" thickBot="1">
      <c r="A12" s="1340" t="s">
        <v>107</v>
      </c>
      <c r="B12" s="1194">
        <v>16828.383000000002</v>
      </c>
      <c r="C12" s="1194">
        <v>16846.04</v>
      </c>
      <c r="D12" s="1324">
        <v>-0.10481395034084712</v>
      </c>
      <c r="E12" s="1325">
        <v>92.148458872879814</v>
      </c>
      <c r="F12" s="1326">
        <v>94.077914491219119</v>
      </c>
      <c r="G12" s="1327">
        <v>-2.0509124046530518</v>
      </c>
      <c r="H12" s="1328">
        <v>-1.9579306865370496</v>
      </c>
      <c r="P12" s="855"/>
      <c r="Q12" s="855"/>
      <c r="R12" s="855"/>
    </row>
    <row r="13" spans="1:18">
      <c r="A13" s="1313" t="s">
        <v>108</v>
      </c>
      <c r="B13" s="1341"/>
      <c r="C13" s="1341"/>
      <c r="D13" s="1342"/>
      <c r="E13" s="1343"/>
      <c r="F13" s="1343"/>
      <c r="G13" s="1344"/>
      <c r="H13" s="1345"/>
      <c r="P13" s="855"/>
      <c r="Q13" s="855"/>
      <c r="R13" s="855"/>
    </row>
    <row r="14" spans="1:18">
      <c r="A14" s="1200" t="s">
        <v>251</v>
      </c>
      <c r="B14" s="1198">
        <v>20290.563243798191</v>
      </c>
      <c r="C14" s="1198">
        <v>19920.646848871729</v>
      </c>
      <c r="D14" s="1319">
        <v>1.8569497152017105</v>
      </c>
      <c r="E14" s="1320">
        <v>100</v>
      </c>
      <c r="F14" s="1321">
        <v>100</v>
      </c>
      <c r="G14" s="1322" t="s">
        <v>73</v>
      </c>
      <c r="H14" s="1323">
        <v>-11.431116389548698</v>
      </c>
      <c r="P14" s="855"/>
      <c r="Q14" s="855"/>
      <c r="R14" s="855"/>
    </row>
    <row r="15" spans="1:18">
      <c r="A15" s="1193" t="s">
        <v>105</v>
      </c>
      <c r="B15" s="1194">
        <v>17761.913</v>
      </c>
      <c r="C15" s="1194">
        <v>16982.833999999999</v>
      </c>
      <c r="D15" s="1324">
        <v>4.587449892049829</v>
      </c>
      <c r="E15" s="1325">
        <v>7.1320817968488104</v>
      </c>
      <c r="F15" s="1326">
        <v>10.926365795724466</v>
      </c>
      <c r="G15" s="1327">
        <v>-34.725947033188064</v>
      </c>
      <c r="H15" s="1328">
        <v>-42.187500000000007</v>
      </c>
    </row>
    <row r="16" spans="1:18">
      <c r="A16" s="1193" t="s">
        <v>106</v>
      </c>
      <c r="B16" s="1194" t="s">
        <v>200</v>
      </c>
      <c r="C16" s="1194" t="s">
        <v>200</v>
      </c>
      <c r="D16" s="1324" t="s">
        <v>73</v>
      </c>
      <c r="E16" s="1325">
        <v>3.1009051290647003</v>
      </c>
      <c r="F16" s="1326">
        <v>3.1546912114014254</v>
      </c>
      <c r="G16" s="1327">
        <v>-1.7049555323302601</v>
      </c>
      <c r="H16" s="1328">
        <v>-12.94117647058823</v>
      </c>
    </row>
    <row r="17" spans="1:13" ht="16.5" thickBot="1">
      <c r="A17" s="1329" t="s">
        <v>107</v>
      </c>
      <c r="B17" s="1195">
        <v>20346.572</v>
      </c>
      <c r="C17" s="1195">
        <v>20161.404999999999</v>
      </c>
      <c r="D17" s="1330">
        <v>0.91842309600943628</v>
      </c>
      <c r="E17" s="1331">
        <v>89.767013074086492</v>
      </c>
      <c r="F17" s="1332">
        <v>85.918942992874108</v>
      </c>
      <c r="G17" s="1333">
        <v>4.4787213938741459</v>
      </c>
      <c r="H17" s="1334">
        <v>-7.4643628509719226</v>
      </c>
    </row>
    <row r="18" spans="1:13">
      <c r="A18" s="1196" t="s">
        <v>252</v>
      </c>
      <c r="B18" s="1197">
        <v>14676.946762261246</v>
      </c>
      <c r="C18" s="1197">
        <v>14595.071379399416</v>
      </c>
      <c r="D18" s="1335">
        <v>0.56097966726901494</v>
      </c>
      <c r="E18" s="1336">
        <v>100</v>
      </c>
      <c r="F18" s="1337">
        <v>100</v>
      </c>
      <c r="G18" s="1338" t="s">
        <v>73</v>
      </c>
      <c r="H18" s="1339">
        <v>-7.6977720374555938</v>
      </c>
    </row>
    <row r="19" spans="1:13">
      <c r="A19" s="1193" t="s">
        <v>105</v>
      </c>
      <c r="B19" s="1194" t="s">
        <v>200</v>
      </c>
      <c r="C19" s="1194" t="s">
        <v>200</v>
      </c>
      <c r="D19" s="1324" t="s">
        <v>73</v>
      </c>
      <c r="E19" s="1325">
        <v>3.6381445462813966</v>
      </c>
      <c r="F19" s="1326">
        <v>1.8727801097836616</v>
      </c>
      <c r="G19" s="1327" t="s">
        <v>73</v>
      </c>
      <c r="H19" s="1328" t="s">
        <v>73</v>
      </c>
    </row>
    <row r="20" spans="1:13">
      <c r="A20" s="1193" t="s">
        <v>106</v>
      </c>
      <c r="B20" s="1194" t="s">
        <v>200</v>
      </c>
      <c r="C20" s="1194" t="s">
        <v>73</v>
      </c>
      <c r="D20" s="1324" t="s">
        <v>73</v>
      </c>
      <c r="E20" s="1325">
        <v>0.55971454558175338</v>
      </c>
      <c r="F20" s="1326">
        <v>0</v>
      </c>
      <c r="G20" s="1327" t="s">
        <v>73</v>
      </c>
      <c r="H20" s="1328" t="s">
        <v>73</v>
      </c>
    </row>
    <row r="21" spans="1:13" ht="16.5" thickBot="1">
      <c r="A21" s="1340" t="s">
        <v>107</v>
      </c>
      <c r="B21" s="1194">
        <v>14633.661</v>
      </c>
      <c r="C21" s="1194">
        <v>14568.258</v>
      </c>
      <c r="D21" s="1324">
        <v>0.44894180210152956</v>
      </c>
      <c r="E21" s="1325">
        <v>95.802140908136849</v>
      </c>
      <c r="F21" s="1326">
        <v>98.127219890216338</v>
      </c>
      <c r="G21" s="1327">
        <v>-2.3694536385324705</v>
      </c>
      <c r="H21" s="1328">
        <v>-9.8848305363606332</v>
      </c>
    </row>
    <row r="22" spans="1:13">
      <c r="A22" s="1313" t="s">
        <v>109</v>
      </c>
      <c r="B22" s="1341"/>
      <c r="C22" s="1341"/>
      <c r="D22" s="1342"/>
      <c r="E22" s="1343"/>
      <c r="F22" s="1343"/>
      <c r="G22" s="1344"/>
      <c r="H22" s="1345"/>
    </row>
    <row r="23" spans="1:13">
      <c r="A23" s="1200" t="s">
        <v>251</v>
      </c>
      <c r="B23" s="1198">
        <v>20739.276030493082</v>
      </c>
      <c r="C23" s="1346">
        <v>20365.016404402701</v>
      </c>
      <c r="D23" s="1319">
        <v>1.8377575478381158</v>
      </c>
      <c r="E23" s="1320">
        <v>100</v>
      </c>
      <c r="F23" s="1321">
        <v>100</v>
      </c>
      <c r="G23" s="1322" t="s">
        <v>73</v>
      </c>
      <c r="H23" s="1323">
        <v>17.904041477200288</v>
      </c>
    </row>
    <row r="24" spans="1:13">
      <c r="A24" s="1193" t="s">
        <v>105</v>
      </c>
      <c r="B24" s="1194">
        <v>16857.084999999999</v>
      </c>
      <c r="C24" s="1194">
        <v>16800.063999999998</v>
      </c>
      <c r="D24" s="1324">
        <v>0.3394094212974465</v>
      </c>
      <c r="E24" s="1325">
        <v>26.326412918108421</v>
      </c>
      <c r="F24" s="1326">
        <v>30.755174025753263</v>
      </c>
      <c r="G24" s="1327">
        <v>-14.400052179631171</v>
      </c>
      <c r="H24" s="1328">
        <v>0.9257979825894731</v>
      </c>
    </row>
    <row r="25" spans="1:13">
      <c r="A25" s="1193" t="s">
        <v>106</v>
      </c>
      <c r="B25" s="1194">
        <v>25023.162</v>
      </c>
      <c r="C25" s="1194">
        <v>24832.914000000001</v>
      </c>
      <c r="D25" s="1324">
        <v>0.76611226535878785</v>
      </c>
      <c r="E25" s="1325">
        <v>23.064446366782008</v>
      </c>
      <c r="F25" s="1326">
        <v>20.194636862011816</v>
      </c>
      <c r="G25" s="1327">
        <v>14.210750727430005</v>
      </c>
      <c r="H25" s="1328">
        <v>34.659090909090907</v>
      </c>
    </row>
    <row r="26" spans="1:13" ht="16.5" thickBot="1">
      <c r="A26" s="1329" t="s">
        <v>107</v>
      </c>
      <c r="B26" s="1195">
        <v>20806.432000000001</v>
      </c>
      <c r="C26" s="1195">
        <v>20760.797999999999</v>
      </c>
      <c r="D26" s="1330">
        <v>0.21980850639749897</v>
      </c>
      <c r="E26" s="1331">
        <v>50.609140715109568</v>
      </c>
      <c r="F26" s="1332">
        <v>49.050189112234925</v>
      </c>
      <c r="G26" s="1333">
        <v>3.1782784757618461</v>
      </c>
      <c r="H26" s="1334">
        <v>21.651360249523474</v>
      </c>
      <c r="K26" s="855"/>
      <c r="L26" s="855"/>
      <c r="M26" s="855"/>
    </row>
    <row r="27" spans="1:13">
      <c r="A27" s="1196" t="s">
        <v>252</v>
      </c>
      <c r="B27" s="1197">
        <v>15083.843530766464</v>
      </c>
      <c r="C27" s="1197">
        <v>14960.985833564922</v>
      </c>
      <c r="D27" s="1335">
        <v>0.82118717688984666</v>
      </c>
      <c r="E27" s="1336">
        <v>100</v>
      </c>
      <c r="F27" s="1337">
        <v>100</v>
      </c>
      <c r="G27" s="1338" t="s">
        <v>73</v>
      </c>
      <c r="H27" s="1339">
        <v>7.2641655087231722</v>
      </c>
      <c r="J27" s="1467"/>
      <c r="K27" s="1467"/>
      <c r="L27" s="1467"/>
      <c r="M27" s="1467"/>
    </row>
    <row r="28" spans="1:13">
      <c r="A28" s="1193" t="s">
        <v>105</v>
      </c>
      <c r="B28" s="1194" t="s">
        <v>200</v>
      </c>
      <c r="C28" s="1194" t="s">
        <v>200</v>
      </c>
      <c r="D28" s="1324" t="s">
        <v>73</v>
      </c>
      <c r="E28" s="1325">
        <v>0.41741633681180279</v>
      </c>
      <c r="F28" s="1326">
        <v>0.47861664350779681</v>
      </c>
      <c r="G28" s="1327" t="s">
        <v>73</v>
      </c>
      <c r="H28" s="1328" t="s">
        <v>73</v>
      </c>
    </row>
    <row r="29" spans="1:13">
      <c r="A29" s="1193" t="s">
        <v>106</v>
      </c>
      <c r="B29" s="1194" t="s">
        <v>200</v>
      </c>
      <c r="C29" s="1194" t="s">
        <v>200</v>
      </c>
      <c r="D29" s="1324" t="s">
        <v>73</v>
      </c>
      <c r="E29" s="1325">
        <v>0.4821878373515654</v>
      </c>
      <c r="F29" s="1326">
        <v>1.1425042457928054</v>
      </c>
      <c r="G29" s="1327" t="s">
        <v>73</v>
      </c>
      <c r="H29" s="1328" t="s">
        <v>73</v>
      </c>
    </row>
    <row r="30" spans="1:13" ht="16.5" thickBot="1">
      <c r="A30" s="1340" t="s">
        <v>107</v>
      </c>
      <c r="B30" s="1194">
        <v>15013.718000000001</v>
      </c>
      <c r="C30" s="1194">
        <v>14786.377</v>
      </c>
      <c r="D30" s="1324">
        <v>1.5375030678576662</v>
      </c>
      <c r="E30" s="1325">
        <v>99.100395825836628</v>
      </c>
      <c r="F30" s="1326">
        <v>98.378879110699401</v>
      </c>
      <c r="G30" s="1327">
        <v>0.73340611486877261</v>
      </c>
      <c r="H30" s="1328">
        <v>8.0508474576271105</v>
      </c>
    </row>
    <row r="31" spans="1:13">
      <c r="A31" s="1313" t="s">
        <v>110</v>
      </c>
      <c r="B31" s="1341"/>
      <c r="C31" s="1341"/>
      <c r="D31" s="1342"/>
      <c r="E31" s="1343"/>
      <c r="F31" s="1343"/>
      <c r="G31" s="1344"/>
      <c r="H31" s="1345"/>
    </row>
    <row r="32" spans="1:13">
      <c r="A32" s="1200" t="s">
        <v>251</v>
      </c>
      <c r="B32" s="1198">
        <v>20615.147426862244</v>
      </c>
      <c r="C32" s="1198">
        <v>20879.167316240972</v>
      </c>
      <c r="D32" s="1319">
        <v>-1.264513499891148</v>
      </c>
      <c r="E32" s="1320">
        <v>100</v>
      </c>
      <c r="F32" s="1321">
        <v>100</v>
      </c>
      <c r="G32" s="1322" t="s">
        <v>73</v>
      </c>
      <c r="H32" s="1323">
        <v>-21.291279669762652</v>
      </c>
    </row>
    <row r="33" spans="1:8">
      <c r="A33" s="1193" t="s">
        <v>105</v>
      </c>
      <c r="B33" s="1194" t="s">
        <v>73</v>
      </c>
      <c r="C33" s="1194" t="s">
        <v>73</v>
      </c>
      <c r="D33" s="1324" t="s">
        <v>73</v>
      </c>
      <c r="E33" s="1325">
        <v>0</v>
      </c>
      <c r="F33" s="1326">
        <v>0</v>
      </c>
      <c r="G33" s="1327" t="s">
        <v>73</v>
      </c>
      <c r="H33" s="1328" t="s">
        <v>73</v>
      </c>
    </row>
    <row r="34" spans="1:8">
      <c r="A34" s="1193" t="s">
        <v>106</v>
      </c>
      <c r="B34" s="1194" t="s">
        <v>200</v>
      </c>
      <c r="C34" s="1194" t="s">
        <v>200</v>
      </c>
      <c r="D34" s="1324" t="s">
        <v>73</v>
      </c>
      <c r="E34" s="1325">
        <v>1.0571171023518808</v>
      </c>
      <c r="F34" s="1326">
        <v>6.1597007223942208</v>
      </c>
      <c r="G34" s="1327" t="s">
        <v>73</v>
      </c>
      <c r="H34" s="1328" t="s">
        <v>73</v>
      </c>
    </row>
    <row r="35" spans="1:8" ht="16.5" thickBot="1">
      <c r="A35" s="1329" t="s">
        <v>107</v>
      </c>
      <c r="B35" s="1195">
        <v>20578.84</v>
      </c>
      <c r="C35" s="1195">
        <v>20673.978999999999</v>
      </c>
      <c r="D35" s="1330">
        <v>-0.46018717538602133</v>
      </c>
      <c r="E35" s="1331">
        <v>98.942882897648104</v>
      </c>
      <c r="F35" s="1332">
        <v>93.84029927760578</v>
      </c>
      <c r="G35" s="1333">
        <v>5.4375184854722791</v>
      </c>
      <c r="H35" s="1334">
        <v>-17.011478452127303</v>
      </c>
    </row>
    <row r="36" spans="1:8">
      <c r="A36" s="1196" t="s">
        <v>252</v>
      </c>
      <c r="B36" s="1197">
        <v>18319.936275354703</v>
      </c>
      <c r="C36" s="1197">
        <v>18718.050873609474</v>
      </c>
      <c r="D36" s="1335">
        <v>-2.1269019992678406</v>
      </c>
      <c r="E36" s="1336">
        <v>100</v>
      </c>
      <c r="F36" s="1337">
        <v>100</v>
      </c>
      <c r="G36" s="1338" t="s">
        <v>73</v>
      </c>
      <c r="H36" s="1339">
        <v>1.1503853601123921</v>
      </c>
    </row>
    <row r="37" spans="1:8">
      <c r="A37" s="1193" t="s">
        <v>105</v>
      </c>
      <c r="B37" s="1194" t="s">
        <v>200</v>
      </c>
      <c r="C37" s="1194" t="s">
        <v>200</v>
      </c>
      <c r="D37" s="1324" t="s">
        <v>73</v>
      </c>
      <c r="E37" s="1325">
        <v>13.437429622400717</v>
      </c>
      <c r="F37" s="1326">
        <v>10.418011314021035</v>
      </c>
      <c r="G37" s="1327" t="s">
        <v>73</v>
      </c>
      <c r="H37" s="1328" t="s">
        <v>73</v>
      </c>
    </row>
    <row r="38" spans="1:8">
      <c r="A38" s="1193" t="s">
        <v>106</v>
      </c>
      <c r="B38" s="1194" t="s">
        <v>73</v>
      </c>
      <c r="C38" s="1194" t="s">
        <v>73</v>
      </c>
      <c r="D38" s="1324" t="s">
        <v>73</v>
      </c>
      <c r="E38" s="1325">
        <v>0</v>
      </c>
      <c r="F38" s="1326">
        <v>0</v>
      </c>
      <c r="G38" s="1327" t="s">
        <v>73</v>
      </c>
      <c r="H38" s="1328" t="s">
        <v>73</v>
      </c>
    </row>
    <row r="39" spans="1:8" ht="16.5" thickBot="1">
      <c r="A39" s="1329" t="s">
        <v>107</v>
      </c>
      <c r="B39" s="1195">
        <v>19215.004000000001</v>
      </c>
      <c r="C39" s="1195">
        <v>19425.367999999999</v>
      </c>
      <c r="D39" s="1330">
        <v>-1.0829344391313347</v>
      </c>
      <c r="E39" s="1331">
        <v>86.562570377599286</v>
      </c>
      <c r="F39" s="1332">
        <v>89.58198868597897</v>
      </c>
      <c r="G39" s="1333">
        <v>-3.3705640527405172</v>
      </c>
      <c r="H39" s="1334">
        <v>-2.2589531680440702</v>
      </c>
    </row>
    <row r="40" spans="1:8" ht="14.25" customHeight="1">
      <c r="A40" s="1010" t="s">
        <v>253</v>
      </c>
      <c r="B40" s="1003"/>
      <c r="C40" s="1010"/>
      <c r="D40" s="1003"/>
      <c r="E40" s="1010"/>
      <c r="F40" s="1010"/>
      <c r="G40" s="1010"/>
      <c r="H40" s="1010"/>
    </row>
    <row r="41" spans="1:8" ht="5.25" customHeight="1">
      <c r="A41" s="1472"/>
      <c r="B41" s="1472"/>
      <c r="C41" s="1472"/>
      <c r="D41" s="1472"/>
    </row>
    <row r="42" spans="1:8">
      <c r="A42" s="1041" t="s">
        <v>41</v>
      </c>
    </row>
    <row r="43" spans="1:8">
      <c r="A43" s="1042" t="s">
        <v>70</v>
      </c>
      <c r="B43" s="1473" t="s">
        <v>42</v>
      </c>
      <c r="C43" s="1474"/>
      <c r="D43" s="1474"/>
      <c r="E43" s="1474"/>
      <c r="F43" s="1474"/>
      <c r="G43" s="1474"/>
      <c r="H43" s="1475"/>
    </row>
    <row r="44" spans="1:8">
      <c r="A44" s="1042" t="s">
        <v>43</v>
      </c>
      <c r="B44" s="1473" t="s">
        <v>44</v>
      </c>
      <c r="C44" s="1474"/>
      <c r="D44" s="1474"/>
      <c r="E44" s="1474"/>
      <c r="F44" s="1474"/>
      <c r="G44" s="1474"/>
      <c r="H44" s="1475"/>
    </row>
    <row r="45" spans="1:8">
      <c r="A45" s="1042" t="s">
        <v>45</v>
      </c>
      <c r="B45" s="1473" t="s">
        <v>46</v>
      </c>
      <c r="C45" s="1474"/>
      <c r="D45" s="1474"/>
      <c r="E45" s="1474"/>
      <c r="F45" s="1474"/>
      <c r="G45" s="1474"/>
      <c r="H45" s="1475"/>
    </row>
  </sheetData>
  <mergeCells count="7">
    <mergeCell ref="J27:M27"/>
    <mergeCell ref="A1:H1"/>
    <mergeCell ref="E2:G2"/>
    <mergeCell ref="A41:D41"/>
    <mergeCell ref="B45:H45"/>
    <mergeCell ref="B44:H44"/>
    <mergeCell ref="B43:H43"/>
  </mergeCells>
  <conditionalFormatting sqref="C42">
    <cfRule type="expression" dxfId="53" priority="8" stopIfTrue="1">
      <formula>ISERROR(C42)</formula>
    </cfRule>
  </conditionalFormatting>
  <conditionalFormatting sqref="L26">
    <cfRule type="expression" dxfId="5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896" t="s">
        <v>532</v>
      </c>
      <c r="B2" s="901"/>
      <c r="C2" s="901"/>
      <c r="D2" s="901"/>
      <c r="E2" s="901"/>
      <c r="F2" s="902"/>
      <c r="G2" s="902"/>
      <c r="H2" s="909"/>
      <c r="I2" s="903"/>
    </row>
    <row r="3" spans="1:9" ht="18" customHeight="1">
      <c r="A3"/>
      <c r="B3"/>
      <c r="C3"/>
      <c r="D3"/>
      <c r="E3"/>
      <c r="G3"/>
      <c r="H3"/>
    </row>
    <row r="4" spans="1:9" ht="18" customHeight="1" thickBot="1">
      <c r="A4" s="1043"/>
      <c r="B4" s="1043"/>
      <c r="C4"/>
      <c r="D4"/>
      <c r="E4"/>
      <c r="F4"/>
      <c r="G4"/>
      <c r="H4"/>
    </row>
    <row r="5" spans="1:9" s="750" customFormat="1" ht="18" customHeight="1">
      <c r="A5" s="1476" t="s">
        <v>111</v>
      </c>
      <c r="B5" s="1347" t="s">
        <v>432</v>
      </c>
      <c r="C5" s="1348"/>
      <c r="D5" s="1348"/>
      <c r="E5" s="1349" t="s">
        <v>255</v>
      </c>
      <c r="F5" s="1350"/>
      <c r="G5" s="1351"/>
      <c r="H5" s="749"/>
    </row>
    <row r="6" spans="1:9" s="750" customFormat="1" ht="30" customHeight="1" thickBot="1">
      <c r="A6" s="1477"/>
      <c r="B6" s="1352" t="s">
        <v>112</v>
      </c>
      <c r="C6" s="1353" t="s">
        <v>113</v>
      </c>
      <c r="D6" s="1354" t="s">
        <v>431</v>
      </c>
      <c r="E6" s="1355" t="s">
        <v>112</v>
      </c>
      <c r="F6" s="1355" t="s">
        <v>113</v>
      </c>
      <c r="G6" s="1356" t="s">
        <v>431</v>
      </c>
      <c r="H6" s="749"/>
    </row>
    <row r="7" spans="1:9" s="752" customFormat="1" ht="24.95" customHeight="1" thickBot="1">
      <c r="A7" s="1357" t="s">
        <v>114</v>
      </c>
      <c r="B7" s="1358">
        <v>47171.328000000001</v>
      </c>
      <c r="C7" s="1358">
        <v>33053.004000000001</v>
      </c>
      <c r="D7" s="1359">
        <v>22634.262999999999</v>
      </c>
      <c r="E7" s="1360">
        <v>0.61401616809136894</v>
      </c>
      <c r="F7" s="1360">
        <v>-2.4826400946325209</v>
      </c>
      <c r="G7" s="1361">
        <v>-6.6439038381514299</v>
      </c>
      <c r="H7" s="751"/>
    </row>
    <row r="8" spans="1:9" s="752" customFormat="1" ht="24.95" customHeight="1">
      <c r="A8" s="1362" t="s">
        <v>268</v>
      </c>
      <c r="B8" s="1363">
        <v>40559.106</v>
      </c>
      <c r="C8" s="1363">
        <v>31406.755000000001</v>
      </c>
      <c r="D8" s="1364" t="s">
        <v>200</v>
      </c>
      <c r="E8" s="1365">
        <v>-1.9396693243794032</v>
      </c>
      <c r="F8" s="1365">
        <v>-5.6211265842812175</v>
      </c>
      <c r="G8" s="1366" t="s">
        <v>73</v>
      </c>
      <c r="H8" s="751"/>
    </row>
    <row r="9" spans="1:9" s="752" customFormat="1" ht="24.95" customHeight="1">
      <c r="A9" s="1367" t="s">
        <v>266</v>
      </c>
      <c r="B9" s="1368">
        <v>53664.110999999997</v>
      </c>
      <c r="C9" s="1368">
        <v>33659.044999999998</v>
      </c>
      <c r="D9" s="1368" t="s">
        <v>200</v>
      </c>
      <c r="E9" s="1369">
        <v>-0.82083416114918306</v>
      </c>
      <c r="F9" s="1369">
        <v>-1.124565197186018</v>
      </c>
      <c r="G9" s="1370" t="s">
        <v>73</v>
      </c>
      <c r="H9" s="751"/>
    </row>
    <row r="10" spans="1:9" s="752" customFormat="1" ht="24.95" customHeight="1" thickBot="1">
      <c r="A10" s="1371" t="s">
        <v>269</v>
      </c>
      <c r="B10" s="1372" t="s">
        <v>200</v>
      </c>
      <c r="C10" s="1373" t="s">
        <v>200</v>
      </c>
      <c r="D10" s="1374" t="s">
        <v>73</v>
      </c>
      <c r="E10" s="1375" t="s">
        <v>73</v>
      </c>
      <c r="F10" s="1375" t="s">
        <v>73</v>
      </c>
      <c r="G10" s="1376" t="s">
        <v>73</v>
      </c>
      <c r="H10" s="751"/>
    </row>
    <row r="11" spans="1:9" ht="15">
      <c r="A11" s="1014" t="s">
        <v>253</v>
      </c>
      <c r="B11" s="1012"/>
      <c r="C11" s="1014"/>
      <c r="D11" s="1012"/>
      <c r="E11" s="1013"/>
      <c r="F11" s="1013"/>
      <c r="G11" s="10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O30" sqref="O30"/>
    </sheetView>
  </sheetViews>
  <sheetFormatPr defaultRowHeight="15"/>
  <cols>
    <col min="1" max="1" width="42.85546875" style="1003" customWidth="1"/>
    <col min="2" max="2" width="13.85546875" style="1003" customWidth="1"/>
    <col min="3" max="3" width="14.7109375" style="1003" customWidth="1"/>
    <col min="4" max="4" width="14.42578125" style="1003" customWidth="1"/>
    <col min="5" max="16384" width="9.140625" style="1003"/>
  </cols>
  <sheetData>
    <row r="2" spans="1:14" ht="18.75">
      <c r="A2" s="1478" t="s">
        <v>534</v>
      </c>
      <c r="B2" s="1478"/>
      <c r="C2" s="1478"/>
      <c r="D2" s="1478"/>
      <c r="E2" s="1478"/>
      <c r="F2" s="1478"/>
      <c r="G2" s="1478"/>
      <c r="H2" s="1478"/>
    </row>
    <row r="3" spans="1:14">
      <c r="A3" s="1004"/>
      <c r="B3" s="1004"/>
      <c r="C3" s="1004"/>
      <c r="D3" s="1004"/>
      <c r="E3" s="1004"/>
      <c r="F3" s="1004"/>
      <c r="G3" s="1004"/>
      <c r="H3" s="1004"/>
    </row>
    <row r="4" spans="1:14" ht="15.75" thickBot="1"/>
    <row r="5" spans="1:14" ht="45">
      <c r="A5" s="1005" t="s">
        <v>99</v>
      </c>
      <c r="B5" s="1006" t="s">
        <v>5</v>
      </c>
      <c r="C5" s="1006"/>
      <c r="D5" s="1007" t="s">
        <v>100</v>
      </c>
    </row>
    <row r="6" spans="1:14" ht="15.75" thickBot="1">
      <c r="A6" s="1008"/>
      <c r="B6" s="1309">
        <v>45207</v>
      </c>
      <c r="C6" s="1309">
        <v>45200</v>
      </c>
      <c r="D6" s="1377" t="s">
        <v>50</v>
      </c>
    </row>
    <row r="7" spans="1:14" ht="15.75" thickBot="1">
      <c r="A7" s="1009"/>
      <c r="B7" s="1378"/>
      <c r="C7" s="1378"/>
      <c r="D7" s="1379"/>
      <c r="J7"/>
      <c r="K7"/>
      <c r="L7"/>
      <c r="M7"/>
      <c r="N7"/>
    </row>
    <row r="8" spans="1:14" ht="15.75" thickBot="1">
      <c r="A8" s="1380" t="s">
        <v>251</v>
      </c>
      <c r="B8" s="1381">
        <v>20376.34</v>
      </c>
      <c r="C8" s="1381">
        <v>19967.77</v>
      </c>
      <c r="D8" s="1382">
        <v>2.0461473664810828</v>
      </c>
      <c r="J8"/>
      <c r="K8"/>
      <c r="L8"/>
      <c r="M8"/>
      <c r="N8"/>
    </row>
    <row r="9" spans="1:14">
      <c r="A9" s="1192" t="s">
        <v>105</v>
      </c>
      <c r="B9" s="1383">
        <v>18024.169999999998</v>
      </c>
      <c r="C9" s="1383">
        <v>18353.718000000001</v>
      </c>
      <c r="D9" s="1384">
        <v>-1.7955381029609505</v>
      </c>
      <c r="J9"/>
      <c r="K9"/>
      <c r="L9"/>
      <c r="M9"/>
      <c r="N9"/>
    </row>
    <row r="10" spans="1:14">
      <c r="A10" s="1193" t="s">
        <v>106</v>
      </c>
      <c r="B10" s="1194">
        <v>24050.91</v>
      </c>
      <c r="C10" s="1194">
        <v>24511.974999999999</v>
      </c>
      <c r="D10" s="1385">
        <v>-1.8809785829171199</v>
      </c>
      <c r="J10"/>
      <c r="K10"/>
      <c r="L10"/>
      <c r="M10"/>
      <c r="N10"/>
    </row>
    <row r="11" spans="1:14" ht="15.75" thickBot="1">
      <c r="A11" s="1386" t="s">
        <v>107</v>
      </c>
      <c r="B11" s="1199">
        <v>20299.906999999999</v>
      </c>
      <c r="C11" s="1199">
        <v>19954.524000000001</v>
      </c>
      <c r="D11" s="1387">
        <v>1.7308506081127166</v>
      </c>
      <c r="J11"/>
      <c r="K11"/>
      <c r="L11"/>
      <c r="M11"/>
      <c r="N11"/>
    </row>
    <row r="12" spans="1:14" ht="15.75" thickBot="1">
      <c r="A12" s="1380" t="s">
        <v>252</v>
      </c>
      <c r="B12" s="1388">
        <v>17344.86</v>
      </c>
      <c r="C12" s="1388">
        <v>17418.991000000002</v>
      </c>
      <c r="D12" s="1382">
        <v>-0.42557574086812039</v>
      </c>
      <c r="J12"/>
      <c r="K12"/>
      <c r="L12"/>
      <c r="M12"/>
      <c r="N12"/>
    </row>
    <row r="13" spans="1:14" ht="13.5" customHeight="1">
      <c r="A13" s="1192" t="s">
        <v>105</v>
      </c>
      <c r="B13" s="1389" t="s">
        <v>73</v>
      </c>
      <c r="C13" s="1389" t="s">
        <v>73</v>
      </c>
      <c r="D13" s="1390" t="s">
        <v>73</v>
      </c>
      <c r="J13"/>
      <c r="K13"/>
      <c r="L13"/>
      <c r="M13"/>
      <c r="N13"/>
    </row>
    <row r="14" spans="1:14" ht="14.25" customHeight="1">
      <c r="A14" s="1193" t="s">
        <v>106</v>
      </c>
      <c r="B14" s="1391" t="s">
        <v>200</v>
      </c>
      <c r="C14" s="1391">
        <v>21091.948</v>
      </c>
      <c r="D14" s="1392" t="s">
        <v>73</v>
      </c>
      <c r="F14" s="1032"/>
      <c r="J14"/>
      <c r="K14"/>
      <c r="L14"/>
      <c r="M14"/>
      <c r="N14"/>
    </row>
    <row r="15" spans="1:14" ht="16.5" customHeight="1" thickBot="1">
      <c r="A15" s="1329" t="s">
        <v>107</v>
      </c>
      <c r="B15" s="1195">
        <v>16801.169999999998</v>
      </c>
      <c r="C15" s="1195">
        <v>16868.625</v>
      </c>
      <c r="D15" s="1393">
        <v>-0.39988440077363596</v>
      </c>
      <c r="J15"/>
      <c r="K15"/>
      <c r="L15"/>
      <c r="M15"/>
      <c r="N15"/>
    </row>
    <row r="16" spans="1:14">
      <c r="A16" s="1010"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033"/>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H21" sqref="H21"/>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896" t="s">
        <v>535</v>
      </c>
      <c r="B2" s="896"/>
      <c r="C2" s="896"/>
      <c r="D2" s="896"/>
      <c r="E2" s="896"/>
      <c r="F2" s="909"/>
      <c r="G2" s="909"/>
      <c r="H2" s="909"/>
    </row>
    <row r="3" spans="1:8" ht="18" customHeight="1">
      <c r="A3" s="3"/>
      <c r="B3" s="3"/>
      <c r="C3" s="3"/>
      <c r="D3" s="3"/>
      <c r="E3" s="3"/>
      <c r="G3" s="3"/>
      <c r="H3" s="3"/>
    </row>
    <row r="4" spans="1:8" ht="18" customHeight="1" thickBot="1">
      <c r="A4" s="3"/>
      <c r="B4" s="3"/>
      <c r="C4" s="3"/>
      <c r="D4" s="3"/>
      <c r="E4" s="3"/>
      <c r="F4" s="3"/>
      <c r="G4" s="3"/>
      <c r="H4" s="3"/>
    </row>
    <row r="5" spans="1:8" s="750" customFormat="1" ht="18" customHeight="1" thickBot="1">
      <c r="A5" s="1479" t="s">
        <v>434</v>
      </c>
      <c r="B5" s="1394" t="s">
        <v>432</v>
      </c>
      <c r="C5" s="1395"/>
      <c r="D5" s="1396"/>
      <c r="E5" s="1397" t="s">
        <v>255</v>
      </c>
      <c r="F5" s="1398"/>
      <c r="G5" s="1308"/>
      <c r="H5" s="749"/>
    </row>
    <row r="6" spans="1:8" s="750" customFormat="1" ht="30" customHeight="1" thickBot="1">
      <c r="A6" s="1480"/>
      <c r="B6" s="1399" t="s">
        <v>112</v>
      </c>
      <c r="C6" s="1400" t="s">
        <v>113</v>
      </c>
      <c r="D6" s="1401" t="s">
        <v>431</v>
      </c>
      <c r="E6" s="1402" t="s">
        <v>112</v>
      </c>
      <c r="F6" s="1403" t="s">
        <v>113</v>
      </c>
      <c r="G6" s="1404" t="s">
        <v>431</v>
      </c>
      <c r="H6" s="749"/>
    </row>
    <row r="7" spans="1:8" s="752" customFormat="1" ht="24.95" customHeight="1" thickBot="1">
      <c r="A7" s="898"/>
      <c r="B7" s="1405">
        <v>45058.45</v>
      </c>
      <c r="C7" s="1406">
        <v>31771.360000000001</v>
      </c>
      <c r="D7" s="1407" t="s">
        <v>200</v>
      </c>
      <c r="E7" s="1408">
        <v>2.7978353763565935</v>
      </c>
      <c r="F7" s="1409">
        <v>0.61065552018833857</v>
      </c>
      <c r="G7" s="1410" t="s">
        <v>73</v>
      </c>
      <c r="H7" s="751"/>
    </row>
    <row r="8" spans="1:8" customFormat="1" ht="15.75" customHeight="1">
      <c r="A8" s="1010" t="s">
        <v>253</v>
      </c>
      <c r="B8" s="1003"/>
      <c r="C8" s="1003"/>
      <c r="D8" s="1003"/>
      <c r="E8" s="1003"/>
      <c r="F8" s="1003"/>
      <c r="G8" s="1003"/>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I-VII_ 2023</vt:lpstr>
      <vt:lpstr>Eksport_I-VII_ 2023</vt:lpstr>
      <vt:lpstr>Import_I-VII_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2023-10-12T14:21:59Z</dcterms:modified>
</cp:coreProperties>
</file>