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8_{3B52D778-DB4C-40DB-88A0-9872EBAEAFA1}" xr6:coauthVersionLast="47" xr6:coauthVersionMax="47" xr10:uidLastSave="{00000000-0000-0000-0000-000000000000}"/>
  <bookViews>
    <workbookView xWindow="-120" yWindow="-120" windowWidth="29040" windowHeight="15840" xr2:uid="{221A8ED1-8A7C-4820-8540-AC7871D10EB9}"/>
  </bookViews>
  <sheets>
    <sheet name="Opols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 s="1"/>
  <c r="C8" i="1"/>
  <c r="D8" i="1"/>
  <c r="E8" i="1"/>
  <c r="F8" i="1" s="1"/>
  <c r="G8" i="1" s="1"/>
  <c r="C9" i="1"/>
  <c r="D9" i="1" s="1"/>
  <c r="E9" i="1" s="1"/>
  <c r="F9" i="1" s="1"/>
  <c r="G9" i="1" s="1"/>
  <c r="C10" i="1"/>
  <c r="D10" i="1" s="1"/>
  <c r="E10" i="1" s="1"/>
  <c r="F10" i="1" s="1"/>
  <c r="G10" i="1" s="1"/>
  <c r="C11" i="1"/>
  <c r="D11" i="1"/>
  <c r="E11" i="1"/>
  <c r="F11" i="1"/>
  <c r="G11" i="1" s="1"/>
  <c r="C12" i="1"/>
  <c r="D12" i="1"/>
  <c r="E12" i="1" s="1"/>
  <c r="F12" i="1" s="1"/>
  <c r="G12" i="1" s="1"/>
  <c r="C13" i="1"/>
  <c r="D13" i="1"/>
  <c r="E13" i="1" s="1"/>
  <c r="F13" i="1" s="1"/>
  <c r="G13" i="1" s="1"/>
  <c r="C14" i="1"/>
  <c r="D14" i="1"/>
  <c r="E14" i="1"/>
  <c r="F14" i="1"/>
  <c r="G14" i="1"/>
  <c r="C15" i="1"/>
  <c r="D15" i="1" s="1"/>
  <c r="E15" i="1" s="1"/>
  <c r="F15" i="1" s="1"/>
  <c r="G15" i="1" s="1"/>
  <c r="C16" i="1"/>
  <c r="D16" i="1"/>
  <c r="E16" i="1"/>
  <c r="F16" i="1" s="1"/>
  <c r="G16" i="1" s="1"/>
  <c r="C17" i="1"/>
  <c r="D17" i="1" s="1"/>
  <c r="E17" i="1" s="1"/>
  <c r="F17" i="1" s="1"/>
  <c r="G17" i="1" s="1"/>
  <c r="C18" i="1"/>
  <c r="D18" i="1" s="1"/>
  <c r="E18" i="1" s="1"/>
  <c r="F18" i="1" s="1"/>
  <c r="G18" i="1" s="1"/>
  <c r="B19" i="1"/>
  <c r="D19" i="1" l="1"/>
  <c r="E7" i="1"/>
  <c r="C19" i="1"/>
  <c r="E19" i="1" l="1"/>
  <c r="F7" i="1"/>
  <c r="F19" i="1" l="1"/>
  <c r="G7" i="1"/>
  <c r="G19" i="1" s="1"/>
</calcChain>
</file>

<file path=xl/sharedStrings.xml><?xml version="1.0" encoding="utf-8"?>
<sst xmlns="http://schemas.openxmlformats.org/spreadsheetml/2006/main" count="24" uniqueCount="24">
  <si>
    <t>* dane GUS - Ludność - stan w dniu 31 XII 2024</t>
  </si>
  <si>
    <t>Razem opolskie</t>
  </si>
  <si>
    <t xml:space="preserve">miasto na prawach powiatu  Opole                      </t>
  </si>
  <si>
    <t xml:space="preserve">strzelecki                    </t>
  </si>
  <si>
    <t xml:space="preserve">prudnicki                     </t>
  </si>
  <si>
    <t xml:space="preserve">opolski                       </t>
  </si>
  <si>
    <t xml:space="preserve">oleski                        </t>
  </si>
  <si>
    <t xml:space="preserve">nyski                         </t>
  </si>
  <si>
    <t xml:space="preserve">namysłowski                   </t>
  </si>
  <si>
    <t xml:space="preserve">krapkowicki                   </t>
  </si>
  <si>
    <t xml:space="preserve">kluczborski                   </t>
  </si>
  <si>
    <t xml:space="preserve">kędzierzyńsko-kozielski       </t>
  </si>
  <si>
    <t xml:space="preserve">głubczycki                    </t>
  </si>
  <si>
    <t xml:space="preserve">brzeski                       </t>
  </si>
  <si>
    <t>Województwo Opolskie</t>
  </si>
  <si>
    <t>Roczna kwota dotacji</t>
  </si>
  <si>
    <t xml:space="preserve">Miesięczna kwota dotacji </t>
  </si>
  <si>
    <t>liczba punktów pomocy prawnej</t>
  </si>
  <si>
    <t>nie mniejszy niż 2, nie większy niż 35</t>
  </si>
  <si>
    <t>zaokrąglony wynik dzielenia przez 25 000</t>
  </si>
  <si>
    <t>liczba mieszkańców na dzień 31.12.2024*</t>
  </si>
  <si>
    <t>Wyszczególnienie</t>
  </si>
  <si>
    <t>w zł</t>
  </si>
  <si>
    <t>WYSOKOŚĆ DOTACJI DLA POWIATÓW W WOJEWÓDZTWIE OPOLSKIM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</si>
</sst>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/>
    <xf numFmtId="0" fontId="3" fillId="0" borderId="0" xfId="0" applyFont="1"/>
    <xf numFmtId="0" fontId="4" fillId="0" borderId="0" xfId="0" applyFont="1" applyAlignment="1">
      <alignment horizontal="left" wrapText="1"/>
    </xf>
    <xf numFmtId="3" fontId="0" fillId="0" borderId="1" xfId="0" applyNumberFormat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wrapText="1"/>
    </xf>
    <xf numFmtId="3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4" fontId="7" fillId="0" borderId="3" xfId="0" applyNumberFormat="1" applyFont="1" applyBorder="1" applyAlignment="1">
      <alignment vertical="center"/>
    </xf>
    <xf numFmtId="3" fontId="0" fillId="0" borderId="3" xfId="0" applyNumberForma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0" fontId="7" fillId="0" borderId="3" xfId="0" applyFont="1" applyBorder="1"/>
    <xf numFmtId="0" fontId="5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3" xfId="0" applyBorder="1"/>
    <xf numFmtId="0" fontId="9" fillId="0" borderId="4" xfId="0" applyFont="1" applyBorder="1"/>
    <xf numFmtId="0" fontId="1" fillId="0" borderId="3" xfId="0" applyFont="1" applyBorder="1"/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CE23F-4FD6-4F7A-8120-DD7B3C8BAC0C}">
  <dimension ref="A1:G22"/>
  <sheetViews>
    <sheetView tabSelected="1" workbookViewId="0">
      <selection activeCell="A4" sqref="A4:XFD4"/>
    </sheetView>
  </sheetViews>
  <sheetFormatPr defaultRowHeight="15" x14ac:dyDescent="0.25"/>
  <cols>
    <col min="1" max="1" width="25" customWidth="1"/>
    <col min="2" max="2" width="15.5703125" customWidth="1"/>
    <col min="3" max="3" width="13" customWidth="1"/>
    <col min="4" max="4" width="13.28515625" customWidth="1"/>
    <col min="5" max="5" width="9.140625" customWidth="1"/>
    <col min="6" max="6" width="10.5703125" customWidth="1"/>
    <col min="7" max="7" width="10.140625" customWidth="1"/>
  </cols>
  <sheetData>
    <row r="1" spans="1:7" x14ac:dyDescent="0.25">
      <c r="A1" s="21" t="s">
        <v>23</v>
      </c>
      <c r="B1" s="21"/>
      <c r="C1" s="21"/>
      <c r="D1" s="21"/>
      <c r="E1" s="21"/>
      <c r="F1" s="21"/>
      <c r="G1" s="21"/>
    </row>
    <row r="3" spans="1:7" ht="15.75" customHeight="1" x14ac:dyDescent="0.25">
      <c r="G3" s="20" t="s">
        <v>22</v>
      </c>
    </row>
    <row r="4" spans="1:7" ht="15" hidden="1" customHeight="1" x14ac:dyDescent="0.25">
      <c r="A4" s="19"/>
      <c r="B4" s="17"/>
      <c r="C4" s="17">
        <v>25000</v>
      </c>
      <c r="D4" s="17"/>
      <c r="E4" s="17"/>
      <c r="F4" s="18">
        <v>6310</v>
      </c>
      <c r="G4" s="17">
        <v>12</v>
      </c>
    </row>
    <row r="5" spans="1:7" ht="47.25" customHeight="1" x14ac:dyDescent="0.25">
      <c r="A5" s="16" t="s">
        <v>21</v>
      </c>
      <c r="B5" s="15" t="s">
        <v>20</v>
      </c>
      <c r="C5" s="14" t="s">
        <v>19</v>
      </c>
      <c r="D5" s="14" t="s">
        <v>18</v>
      </c>
      <c r="E5" s="14" t="s">
        <v>17</v>
      </c>
      <c r="F5" s="14" t="s">
        <v>16</v>
      </c>
      <c r="G5" s="14" t="s">
        <v>15</v>
      </c>
    </row>
    <row r="6" spans="1:7" ht="15.75" customHeight="1" x14ac:dyDescent="0.25">
      <c r="A6" s="13" t="s">
        <v>14</v>
      </c>
      <c r="B6" s="12"/>
      <c r="C6" s="12"/>
      <c r="D6" s="12"/>
      <c r="E6" s="12"/>
      <c r="F6" s="12"/>
      <c r="G6" s="12"/>
    </row>
    <row r="7" spans="1:7" x14ac:dyDescent="0.25">
      <c r="A7" s="11" t="s">
        <v>13</v>
      </c>
      <c r="B7" s="10">
        <v>85613</v>
      </c>
      <c r="C7" s="9">
        <f>ROUNDDOWN(B7/$C$4,1)</f>
        <v>3.4</v>
      </c>
      <c r="D7" s="8">
        <f>IF(C7&lt;2,2,IF(C7&gt;35,35,C7))</f>
        <v>3.4</v>
      </c>
      <c r="E7" s="8">
        <f>ROUND(D7,0)</f>
        <v>3</v>
      </c>
      <c r="F7" s="7">
        <f>E7*$F$4</f>
        <v>18930</v>
      </c>
      <c r="G7" s="7">
        <f>F7*$G$4</f>
        <v>227160</v>
      </c>
    </row>
    <row r="8" spans="1:7" x14ac:dyDescent="0.25">
      <c r="A8" s="11" t="s">
        <v>12</v>
      </c>
      <c r="B8" s="10">
        <v>42092</v>
      </c>
      <c r="C8" s="9">
        <f>ROUNDDOWN(B8/$C$4,1)</f>
        <v>1.6</v>
      </c>
      <c r="D8" s="8">
        <f>IF(C8&lt;2,2,IF(C8&gt;35,35,C8))</f>
        <v>2</v>
      </c>
      <c r="E8" s="8">
        <f>ROUND(D8,0)</f>
        <v>2</v>
      </c>
      <c r="F8" s="7">
        <f>E8*$F$4</f>
        <v>12620</v>
      </c>
      <c r="G8" s="7">
        <f>F8*$G$4</f>
        <v>151440</v>
      </c>
    </row>
    <row r="9" spans="1:7" x14ac:dyDescent="0.25">
      <c r="A9" s="11" t="s">
        <v>11</v>
      </c>
      <c r="B9" s="10">
        <v>85435</v>
      </c>
      <c r="C9" s="9">
        <f>ROUNDDOWN(B9/$C$4,1)</f>
        <v>3.4</v>
      </c>
      <c r="D9" s="8">
        <f>IF(C9&lt;2,2,IF(C9&gt;35,35,C9))</f>
        <v>3.4</v>
      </c>
      <c r="E9" s="8">
        <f>ROUND(D9,0)</f>
        <v>3</v>
      </c>
      <c r="F9" s="7">
        <f>E9*$F$4</f>
        <v>18930</v>
      </c>
      <c r="G9" s="7">
        <f>F9*$G$4</f>
        <v>227160</v>
      </c>
    </row>
    <row r="10" spans="1:7" x14ac:dyDescent="0.25">
      <c r="A10" s="11" t="s">
        <v>10</v>
      </c>
      <c r="B10" s="10">
        <v>60536</v>
      </c>
      <c r="C10" s="9">
        <f>ROUNDDOWN(B10/$C$4,1)</f>
        <v>2.4</v>
      </c>
      <c r="D10" s="8">
        <f>IF(C10&lt;2,2,IF(C10&gt;35,35,C10))</f>
        <v>2.4</v>
      </c>
      <c r="E10" s="8">
        <f>ROUND(D10,0)</f>
        <v>2</v>
      </c>
      <c r="F10" s="7">
        <f>E10*$F$4</f>
        <v>12620</v>
      </c>
      <c r="G10" s="7">
        <f>F10*$G$4</f>
        <v>151440</v>
      </c>
    </row>
    <row r="11" spans="1:7" x14ac:dyDescent="0.25">
      <c r="A11" s="11" t="s">
        <v>9</v>
      </c>
      <c r="B11" s="10">
        <v>59288</v>
      </c>
      <c r="C11" s="9">
        <f>ROUNDDOWN(B11/$C$4,1)</f>
        <v>2.2999999999999998</v>
      </c>
      <c r="D11" s="8">
        <f>IF(C11&lt;2,2,IF(C11&gt;35,35,C11))</f>
        <v>2.2999999999999998</v>
      </c>
      <c r="E11" s="8">
        <f>ROUND(D11,0)</f>
        <v>2</v>
      </c>
      <c r="F11" s="7">
        <f>E11*$F$4</f>
        <v>12620</v>
      </c>
      <c r="G11" s="7">
        <f>F11*$G$4</f>
        <v>151440</v>
      </c>
    </row>
    <row r="12" spans="1:7" x14ac:dyDescent="0.25">
      <c r="A12" s="11" t="s">
        <v>8</v>
      </c>
      <c r="B12" s="10">
        <v>41753</v>
      </c>
      <c r="C12" s="9">
        <f>ROUNDDOWN(B12/$C$4,1)</f>
        <v>1.6</v>
      </c>
      <c r="D12" s="8">
        <f>IF(C12&lt;2,2,IF(C12&gt;35,35,C12))</f>
        <v>2</v>
      </c>
      <c r="E12" s="8">
        <f>ROUND(D12,0)</f>
        <v>2</v>
      </c>
      <c r="F12" s="7">
        <f>E12*$F$4</f>
        <v>12620</v>
      </c>
      <c r="G12" s="7">
        <f>F12*$G$4</f>
        <v>151440</v>
      </c>
    </row>
    <row r="13" spans="1:7" x14ac:dyDescent="0.25">
      <c r="A13" s="11" t="s">
        <v>7</v>
      </c>
      <c r="B13" s="10">
        <v>126897</v>
      </c>
      <c r="C13" s="9">
        <f>ROUNDDOWN(B13/$C$4,1)</f>
        <v>5</v>
      </c>
      <c r="D13" s="8">
        <f>IF(C13&lt;2,2,IF(C13&gt;35,35,C13))</f>
        <v>5</v>
      </c>
      <c r="E13" s="8">
        <f>ROUND(D13,0)</f>
        <v>5</v>
      </c>
      <c r="F13" s="7">
        <f>E13*$F$4</f>
        <v>31550</v>
      </c>
      <c r="G13" s="7">
        <f>F13*$G$4</f>
        <v>378600</v>
      </c>
    </row>
    <row r="14" spans="1:7" x14ac:dyDescent="0.25">
      <c r="A14" s="11" t="s">
        <v>6</v>
      </c>
      <c r="B14" s="10">
        <v>60798</v>
      </c>
      <c r="C14" s="9">
        <f>ROUNDDOWN(B14/$C$4,1)</f>
        <v>2.4</v>
      </c>
      <c r="D14" s="8">
        <f>IF(C14&lt;2,2,IF(C14&gt;35,35,C14))</f>
        <v>2.4</v>
      </c>
      <c r="E14" s="8">
        <f>ROUND(D14,0)</f>
        <v>2</v>
      </c>
      <c r="F14" s="7">
        <f>E14*$F$4</f>
        <v>12620</v>
      </c>
      <c r="G14" s="7">
        <f>F14*$G$4</f>
        <v>151440</v>
      </c>
    </row>
    <row r="15" spans="1:7" x14ac:dyDescent="0.25">
      <c r="A15" s="11" t="s">
        <v>5</v>
      </c>
      <c r="B15" s="10">
        <v>120754</v>
      </c>
      <c r="C15" s="9">
        <f>ROUNDDOWN(B15/$C$4,1)</f>
        <v>4.8</v>
      </c>
      <c r="D15" s="8">
        <f>IF(C15&lt;2,2,IF(C15&gt;35,35,C15))</f>
        <v>4.8</v>
      </c>
      <c r="E15" s="8">
        <f>ROUND(D15,0)</f>
        <v>5</v>
      </c>
      <c r="F15" s="7">
        <f>E15*$F$4</f>
        <v>31550</v>
      </c>
      <c r="G15" s="7">
        <f>F15*$G$4</f>
        <v>378600</v>
      </c>
    </row>
    <row r="16" spans="1:7" x14ac:dyDescent="0.25">
      <c r="A16" s="11" t="s">
        <v>4</v>
      </c>
      <c r="B16" s="10">
        <v>50875</v>
      </c>
      <c r="C16" s="9">
        <f>ROUNDDOWN(B16/$C$4,1)</f>
        <v>2</v>
      </c>
      <c r="D16" s="8">
        <f>IF(C16&lt;2,2,IF(C16&gt;35,35,C16))</f>
        <v>2</v>
      </c>
      <c r="E16" s="8">
        <f>ROUND(D16,0)</f>
        <v>2</v>
      </c>
      <c r="F16" s="7">
        <f>E16*$F$4</f>
        <v>12620</v>
      </c>
      <c r="G16" s="7">
        <f>F16*$G$4</f>
        <v>151440</v>
      </c>
    </row>
    <row r="17" spans="1:7" x14ac:dyDescent="0.25">
      <c r="A17" s="11" t="s">
        <v>3</v>
      </c>
      <c r="B17" s="10">
        <v>70763</v>
      </c>
      <c r="C17" s="9">
        <f>ROUNDDOWN(B17/$C$4,1)</f>
        <v>2.8</v>
      </c>
      <c r="D17" s="8">
        <f>IF(C17&lt;2,2,IF(C17&gt;35,35,C17))</f>
        <v>2.8</v>
      </c>
      <c r="E17" s="8">
        <f>ROUND(D17,0)</f>
        <v>3</v>
      </c>
      <c r="F17" s="7">
        <f>E17*$F$4</f>
        <v>18930</v>
      </c>
      <c r="G17" s="7">
        <f>F17*$G$4</f>
        <v>227160</v>
      </c>
    </row>
    <row r="18" spans="1:7" ht="24" x14ac:dyDescent="0.25">
      <c r="A18" s="11" t="s">
        <v>2</v>
      </c>
      <c r="B18" s="10">
        <v>125492</v>
      </c>
      <c r="C18" s="9">
        <f>ROUNDDOWN(B18/$C$4,1)</f>
        <v>5</v>
      </c>
      <c r="D18" s="8">
        <f>IF(C18&lt;2,2,IF(C18&gt;35,35,C18))</f>
        <v>5</v>
      </c>
      <c r="E18" s="8">
        <f>ROUND(D18,0)</f>
        <v>5</v>
      </c>
      <c r="F18" s="7">
        <f>E18*$F$4</f>
        <v>31550</v>
      </c>
      <c r="G18" s="7">
        <f>F18*$G$4</f>
        <v>378600</v>
      </c>
    </row>
    <row r="19" spans="1:7" x14ac:dyDescent="0.25">
      <c r="A19" s="6" t="s">
        <v>1</v>
      </c>
      <c r="B19" s="5">
        <f>SUM(B7:B18)</f>
        <v>930296</v>
      </c>
      <c r="C19" s="5">
        <f>SUM(C7:C18)</f>
        <v>36.700000000000003</v>
      </c>
      <c r="D19" s="5">
        <f>SUM(D7:D18)</f>
        <v>37.5</v>
      </c>
      <c r="E19" s="5">
        <f>SUM(E7:E18)</f>
        <v>36</v>
      </c>
      <c r="F19" s="5">
        <f>SUM(F7:F18)</f>
        <v>227160</v>
      </c>
      <c r="G19" s="5">
        <f>SUM(G7:G18)</f>
        <v>2725920</v>
      </c>
    </row>
    <row r="20" spans="1:7" x14ac:dyDescent="0.25">
      <c r="B20" s="4"/>
    </row>
    <row r="21" spans="1:7" ht="15" customHeight="1" x14ac:dyDescent="0.25">
      <c r="A21" s="3" t="s">
        <v>0</v>
      </c>
      <c r="B21" s="2"/>
      <c r="C21" s="2"/>
      <c r="D21" s="2"/>
      <c r="E21" s="2"/>
      <c r="F21" s="2"/>
      <c r="G21" s="2"/>
    </row>
    <row r="22" spans="1:7" x14ac:dyDescent="0.25">
      <c r="A22" s="1"/>
    </row>
  </sheetData>
  <sheetProtection algorithmName="SHA-512" hashValue="xpm0HRHiW77G7dAltTfOc7AaBtrlKJmKfomIugfF6r04351JgMHv67+ButfHIYixfAFaVt1kNh7rRKOwx5x49A==" saltValue="XVNdcSbqK+UhkuEVXMm8Fg==" spinCount="100000" sheet="1" objects="1" scenarios="1"/>
  <mergeCells count="2">
    <mergeCell ref="A21:G21"/>
    <mergeCell ref="A1:G1"/>
  </mergeCells>
  <pageMargins left="0.7" right="0.7" top="0.75" bottom="0.75" header="0.3" footer="0.3"/>
  <pageSetup paperSize="9" scale="9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Opolskie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2025-09-22T11:32:04Z</dcterms:created>
  <dcterms:modified xsi:type="dcterms:W3CDTF">2025-09-22T11:32:13Z</dcterms:modified>
</cp:coreProperties>
</file>