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gdalena.kozlowska\Desktop\Biblioteki\Documents\Moje dokumenty\"/>
    </mc:Choice>
  </mc:AlternateContent>
  <bookViews>
    <workbookView xWindow="0" yWindow="0" windowWidth="28800" windowHeight="1183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52511"/>
</workbook>
</file>

<file path=xl/calcChain.xml><?xml version="1.0" encoding="utf-8"?>
<calcChain xmlns="http://schemas.openxmlformats.org/spreadsheetml/2006/main">
  <c r="K138" i="1" l="1"/>
  <c r="T83" i="1" l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S83" i="1"/>
  <c r="T84" i="1" l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U83" i="1" l="1"/>
  <c r="V83" i="1" s="1"/>
  <c r="U75" i="1"/>
  <c r="V75" i="1" s="1"/>
  <c r="U71" i="1"/>
  <c r="V71" i="1" s="1"/>
  <c r="U79" i="1"/>
  <c r="V79" i="1" s="1"/>
  <c r="U82" i="1"/>
  <c r="V82" i="1" s="1"/>
  <c r="U78" i="1"/>
  <c r="V78" i="1" s="1"/>
  <c r="U74" i="1"/>
  <c r="V74" i="1" s="1"/>
  <c r="U70" i="1"/>
  <c r="V70" i="1" s="1"/>
  <c r="U73" i="1"/>
  <c r="V73" i="1" s="1"/>
  <c r="U81" i="1"/>
  <c r="V81" i="1" s="1"/>
  <c r="U77" i="1"/>
  <c r="V77" i="1" s="1"/>
  <c r="U69" i="1"/>
  <c r="U80" i="1"/>
  <c r="V80" i="1" s="1"/>
  <c r="U76" i="1"/>
  <c r="V76" i="1" s="1"/>
  <c r="U72" i="1"/>
  <c r="V72" i="1" s="1"/>
  <c r="J297" i="1"/>
  <c r="V298" i="1" l="1"/>
  <c r="S298" i="1"/>
  <c r="P298" i="1"/>
  <c r="M298" i="1"/>
  <c r="J298" i="1"/>
  <c r="O206" i="1" l="1"/>
  <c r="S206" i="1" s="1"/>
  <c r="I204" i="1" l="1"/>
  <c r="M204" i="1" s="1"/>
  <c r="O203" i="1"/>
  <c r="S203" i="1" s="1"/>
  <c r="T251" i="1" l="1"/>
  <c r="T252" i="1"/>
  <c r="T253" i="1"/>
  <c r="T254" i="1"/>
  <c r="T255" i="1"/>
  <c r="T250" i="1"/>
  <c r="R251" i="1"/>
  <c r="R252" i="1"/>
  <c r="R253" i="1"/>
  <c r="R254" i="1"/>
  <c r="R255" i="1"/>
  <c r="R250" i="1"/>
  <c r="P251" i="1"/>
  <c r="P252" i="1"/>
  <c r="P253" i="1"/>
  <c r="P254" i="1"/>
  <c r="P255" i="1"/>
  <c r="P250" i="1"/>
  <c r="M251" i="1"/>
  <c r="M252" i="1"/>
  <c r="M253" i="1"/>
  <c r="M254" i="1"/>
  <c r="M255" i="1"/>
  <c r="M250" i="1"/>
  <c r="H251" i="1"/>
  <c r="H252" i="1"/>
  <c r="H253" i="1"/>
  <c r="H254" i="1"/>
  <c r="H255" i="1"/>
  <c r="F251" i="1"/>
  <c r="F252" i="1"/>
  <c r="F253" i="1"/>
  <c r="F254" i="1"/>
  <c r="F255" i="1"/>
  <c r="D251" i="1"/>
  <c r="D252" i="1"/>
  <c r="D253" i="1"/>
  <c r="D254" i="1"/>
  <c r="D255" i="1"/>
  <c r="A251" i="1"/>
  <c r="A252" i="1"/>
  <c r="A253" i="1"/>
  <c r="A254" i="1"/>
  <c r="A255" i="1"/>
  <c r="R256" i="1" l="1"/>
  <c r="T256" i="1"/>
  <c r="P256" i="1"/>
  <c r="G180" i="1"/>
  <c r="L67" i="1"/>
  <c r="M22" i="1"/>
  <c r="G268" i="1"/>
  <c r="G200" i="1"/>
  <c r="M247" i="1"/>
  <c r="A247" i="1"/>
  <c r="E9" i="1"/>
  <c r="P184" i="1"/>
  <c r="M184" i="1"/>
  <c r="J184" i="1"/>
  <c r="G184" i="1"/>
  <c r="J183" i="1"/>
  <c r="M183" i="1"/>
  <c r="P183" i="1"/>
  <c r="G183" i="1"/>
  <c r="P182" i="1"/>
  <c r="M182" i="1"/>
  <c r="J182" i="1"/>
  <c r="G182" i="1"/>
  <c r="Q111" i="1"/>
  <c r="N111" i="1"/>
  <c r="L111" i="1"/>
  <c r="L69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297" i="1"/>
  <c r="S297" i="1"/>
  <c r="P297" i="1"/>
  <c r="M297" i="1"/>
  <c r="V296" i="1"/>
  <c r="S296" i="1"/>
  <c r="P296" i="1"/>
  <c r="M296" i="1"/>
  <c r="J296" i="1"/>
  <c r="V295" i="1"/>
  <c r="S295" i="1"/>
  <c r="P295" i="1"/>
  <c r="M295" i="1"/>
  <c r="J295" i="1"/>
  <c r="V294" i="1"/>
  <c r="S294" i="1"/>
  <c r="P294" i="1"/>
  <c r="M294" i="1"/>
  <c r="J294" i="1"/>
  <c r="V293" i="1"/>
  <c r="S293" i="1"/>
  <c r="P293" i="1"/>
  <c r="M293" i="1"/>
  <c r="J293" i="1"/>
  <c r="S271" i="1"/>
  <c r="S272" i="1"/>
  <c r="S273" i="1"/>
  <c r="S274" i="1"/>
  <c r="S275" i="1"/>
  <c r="S270" i="1"/>
  <c r="P271" i="1"/>
  <c r="P272" i="1"/>
  <c r="P273" i="1"/>
  <c r="P274" i="1"/>
  <c r="P275" i="1"/>
  <c r="P270" i="1"/>
  <c r="M271" i="1"/>
  <c r="M272" i="1"/>
  <c r="M273" i="1"/>
  <c r="M274" i="1"/>
  <c r="M275" i="1"/>
  <c r="M270" i="1"/>
  <c r="J271" i="1"/>
  <c r="J272" i="1"/>
  <c r="J273" i="1"/>
  <c r="J274" i="1"/>
  <c r="J275" i="1"/>
  <c r="J270" i="1"/>
  <c r="G271" i="1"/>
  <c r="G272" i="1"/>
  <c r="G273" i="1"/>
  <c r="G274" i="1"/>
  <c r="G275" i="1"/>
  <c r="G270" i="1"/>
  <c r="C271" i="1"/>
  <c r="C272" i="1"/>
  <c r="C273" i="1"/>
  <c r="C274" i="1"/>
  <c r="C275" i="1"/>
  <c r="C270" i="1"/>
  <c r="H250" i="1"/>
  <c r="F250" i="1"/>
  <c r="D250" i="1"/>
  <c r="A250" i="1"/>
  <c r="Q204" i="1"/>
  <c r="U204" i="1" s="1"/>
  <c r="Q205" i="1"/>
  <c r="U205" i="1" s="1"/>
  <c r="Q206" i="1"/>
  <c r="U206" i="1" s="1"/>
  <c r="Q207" i="1"/>
  <c r="U207" i="1" s="1"/>
  <c r="Q208" i="1"/>
  <c r="U208" i="1" s="1"/>
  <c r="Q203" i="1"/>
  <c r="U203" i="1" s="1"/>
  <c r="O204" i="1"/>
  <c r="S204" i="1" s="1"/>
  <c r="O205" i="1"/>
  <c r="S205" i="1" s="1"/>
  <c r="O207" i="1"/>
  <c r="S207" i="1" s="1"/>
  <c r="O208" i="1"/>
  <c r="S208" i="1" s="1"/>
  <c r="C204" i="1"/>
  <c r="C205" i="1"/>
  <c r="C206" i="1"/>
  <c r="C207" i="1"/>
  <c r="C208" i="1"/>
  <c r="I205" i="1"/>
  <c r="M205" i="1" s="1"/>
  <c r="I206" i="1"/>
  <c r="M206" i="1" s="1"/>
  <c r="I207" i="1"/>
  <c r="M207" i="1" s="1"/>
  <c r="I208" i="1"/>
  <c r="M208" i="1" s="1"/>
  <c r="I203" i="1"/>
  <c r="M203" i="1" s="1"/>
  <c r="G204" i="1"/>
  <c r="K204" i="1" s="1"/>
  <c r="G205" i="1"/>
  <c r="K205" i="1" s="1"/>
  <c r="G206" i="1"/>
  <c r="K206" i="1" s="1"/>
  <c r="G207" i="1"/>
  <c r="K207" i="1" s="1"/>
  <c r="G208" i="1"/>
  <c r="K208" i="1" s="1"/>
  <c r="G203" i="1"/>
  <c r="K203" i="1" s="1"/>
  <c r="C203" i="1"/>
  <c r="M185" i="1" l="1"/>
  <c r="M209" i="1"/>
  <c r="J299" i="1"/>
  <c r="V299" i="1"/>
  <c r="S299" i="1"/>
  <c r="V69" i="1"/>
  <c r="P299" i="1"/>
  <c r="M299" i="1"/>
  <c r="G185" i="1"/>
  <c r="J185" i="1"/>
  <c r="P185" i="1"/>
  <c r="G276" i="1"/>
  <c r="M276" i="1"/>
  <c r="S276" i="1"/>
  <c r="F256" i="1"/>
  <c r="P276" i="1"/>
  <c r="J276" i="1"/>
  <c r="D256" i="1"/>
  <c r="H256" i="1"/>
  <c r="S84" i="1"/>
  <c r="R84" i="1"/>
  <c r="Q84" i="1"/>
  <c r="P84" i="1"/>
  <c r="O84" i="1"/>
  <c r="N84" i="1"/>
  <c r="L84" i="1"/>
  <c r="Q52" i="1"/>
  <c r="O52" i="1"/>
  <c r="Q27" i="1"/>
  <c r="O27" i="1"/>
  <c r="M27" i="1"/>
  <c r="K27" i="1"/>
  <c r="Q209" i="1"/>
  <c r="O209" i="1"/>
  <c r="I209" i="1"/>
  <c r="G209" i="1"/>
  <c r="U84" i="1" l="1"/>
  <c r="V84" i="1"/>
  <c r="S209" i="1"/>
  <c r="U209" i="1"/>
  <c r="K209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deleted="1" background="1" saveData="1" credentials="none">
    <dbPr connection="" command=""/>
  </connection>
  <connection id="2" keepAlive="1" name="SP_Meldunek_sekcja_I_tab_1" type="5" refreshedVersion="5" savePassword="1" deleted="1" background="1" saveData="1" credentials="none">
    <dbPr connection="" command=""/>
  </connection>
  <connection id="3" keepAlive="1" name="SP_Meldunek_sekcja_I_tab_2" type="5" refreshedVersion="5" savePassword="1" deleted="1" background="1" saveData="1" credentials="none">
    <dbPr connection="" command=""/>
  </connection>
  <connection id="4" keepAlive="1" name="SP_Meldunek_sekcja_II_tab_1" type="5" refreshedVersion="5" savePassword="1" deleted="1" background="1" saveData="1" credentials="none">
    <dbPr connection="" command=""/>
  </connection>
  <connection id="5" keepAlive="1" name="SP_Meldunek_sekcja_II_tab_2" type="5" refreshedVersion="5" savePassword="1" deleted="1" background="1" saveData="1" credentials="none">
    <dbPr connection="" command=""/>
  </connection>
  <connection id="6" keepAlive="1" name="SP_Meldunek_sekcja_III_tab_1" type="5" refreshedVersion="5" savePassword="1" deleted="1" background="1" saveData="1" credentials="none">
    <dbPr connection="" command=""/>
  </connection>
  <connection id="7" keepAlive="1" name="SP_Meldunek_sekcja_III_tab_2" type="5" refreshedVersion="5" savePassword="1" deleted="1" background="1" saveData="1" credentials="none">
    <dbPr connection="" command=""/>
  </connection>
  <connection id="8" keepAlive="1" name="SP_Meldunek_sekcja_IV" type="5" refreshedVersion="5" savePassword="1" deleted="1" background="1" saveData="1" credentials="none">
    <dbPr connection="" command=""/>
  </connection>
  <connection id="9" keepAlive="1" name="SP_Meldunek_sekcja_IX_tab_1" type="5" refreshedVersion="5" savePassword="1" deleted="1" background="1" saveData="1" credentials="none">
    <dbPr connection="" command=""/>
  </connection>
  <connection id="10" keepAlive="1" name="SP_Meldunek_sekcja_IX_tab_2" type="5" refreshedVersion="5" savePassword="1" deleted="1" background="1" saveData="1" credentials="none">
    <dbPr connection="" command=""/>
  </connection>
  <connection id="11" keepAlive="1" name="SP_Meldunek_sekcja_V_tab_1" type="5" refreshedVersion="5" savePassword="1" deleted="1" background="1" saveData="1" credentials="none">
    <dbPr connection="" command=""/>
  </connection>
  <connection id="12" keepAlive="1" name="SP_Meldunek_sekcja_V_tab_2" type="5" refreshedVersion="5" savePassword="1" deleted="1" background="1" saveData="1" credentials="none">
    <dbPr connection="" command=""/>
  </connection>
  <connection id="13" keepAlive="1" name="SP_Meldunek_sekcja_V_tab_3" type="5" refreshedVersion="5" savePassword="1" deleted="1" background="1" saveData="1" credentials="none">
    <dbPr connection="" command=""/>
  </connection>
  <connection id="14" keepAlive="1" name="SP_Meldunek_sekcja_V_tab_4" type="5" refreshedVersion="5" savePassword="1" deleted="1" background="1" saveData="1" credentials="none">
    <dbPr connection="" command=""/>
  </connection>
  <connection id="15" keepAlive="1" name="SP_Meldunek_sekcja_VI_tab_1" type="5" refreshedVersion="5" savePassword="1" deleted="1" background="1" saveData="1" credentials="none">
    <dbPr connection="" command=""/>
  </connection>
  <connection id="16" keepAlive="1" name="SP_Meldunek_sekcja_VI_tab_2" type="5" refreshedVersion="5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<sst xmlns="http://schemas.openxmlformats.org/spreadsheetml/2006/main" count="943" uniqueCount="166">
  <si>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</si>
  <si>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</si>
  <si>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</si>
  <si>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</si>
  <si>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</si>
  <si>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</si>
  <si>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</si>
  <si>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</si>
  <si>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</si>
  <si>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</si>
  <si>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</si>
  <si>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</si>
  <si>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</si>
  <si>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</si>
  <si>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</si>
  <si>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</si>
  <si>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</si>
  <si>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</si>
  <si>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</si>
  <si>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</si>
  <si>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</si>
  <si>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</si>
  <si>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</si>
  <si>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</si>
  <si>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</si>
  <si>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</si>
  <si>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</si>
  <si>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</si>
  <si>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</si>
  <si>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</si>
  <si>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</si>
  <si>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</si>
  <si>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</si>
  <si>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</si>
  <si>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</si>
  <si>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</si>
  <si>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</si>
  <si>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</si>
  <si>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</si>
  <si>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</si>
  <si>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</si>
  <si>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</si>
  <si>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</si>
  <si>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</si>
  <si>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</si>
  <si>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</si>
  <si>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</si>
  <si>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</si>
  <si>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</si>
  <si>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</si>
  <si>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</si>
  <si>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</si>
  <si>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</si>
  <si>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</si>
  <si>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</si>
  <si>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</si>
  <si>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</si>
  <si>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</si>
  <si>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</si>
  <si>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</si>
  <si>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</si>
  <si>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</si>
  <si>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</si>
  <si>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</si>
  <si>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</si>
  <si>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</si>
  <si>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</si>
  <si>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</si>
  <si>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</si>
  <si>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</si>
  <si>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</si>
  <si>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</si>
  <si>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</si>
  <si>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</si>
  <si>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</si>
  <si>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</si>
  <si>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</si>
  <si>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</si>
  <si>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</si>
  <si>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</si>
  <si>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</si>
  <si>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</si>
  <si>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</si>
  <si>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</si>
  <si>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</si>
  <si>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</si>
  <si>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</si>
  <si>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</si>
  <si>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</si>
  <si>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</si>
  <si>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</si>
  <si>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</si>
  <si>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</si>
  <si>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</si>
  <si>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</si>
  <si>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</si>
  <si>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</si>
  <si>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</si>
  <si>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</si>
  <si>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</si>
  <si>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</si>
  <si>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</si>
  <si>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</si>
  <si>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</si>
  <si>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</si>
  <si>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</si>
  <si>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</si>
  <si>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</si>
  <si>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</si>
  <si>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</si>
  <si>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</si>
  <si>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</si>
  <si>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</si>
  <si>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</si>
  <si>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</si>
  <si>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</si>
  <si>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</si>
  <si>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</si>
  <si>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</si>
  <si>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</si>
  <si>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</si>
  <si>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</si>
  <si>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</si>
  <si>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</si>
  <si>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</si>
  <si>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</si>
  <si>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</si>
  <si>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</si>
  <si>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</si>
  <si>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</si>
  <si>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</si>
  <si>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</si>
  <si>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</si>
  <si>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</si>
  <si>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</si>
  <si>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BELGIA</t>
  </si>
  <si>
    <t>SZWECJA</t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</si>
  <si>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</si>
  <si>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</si>
  <si>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</si>
  <si>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</si>
  <si>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</si>
  <si>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</si>
  <si>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</si>
  <si>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</si>
  <si>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</si>
  <si>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</si>
  <si>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01.01.2023</t>
  </si>
  <si>
    <t>31.01.2023</t>
  </si>
  <si>
    <t>BIAŁORUŚ</t>
  </si>
  <si>
    <t>EGIPT</t>
  </si>
  <si>
    <t>IRAK</t>
  </si>
  <si>
    <t>NIDERLANDY</t>
  </si>
  <si>
    <t>BUŁGARIA</t>
  </si>
  <si>
    <t>NORWEGIA</t>
  </si>
  <si>
    <t>LITWA</t>
  </si>
  <si>
    <t>AFGANISTAN</t>
  </si>
  <si>
    <t>25.01.2023 - 31.01.2023</t>
  </si>
  <si>
    <t>18.01.2023 - 24.01.2023</t>
  </si>
  <si>
    <t>11.01.2023 - 17.01.2023</t>
  </si>
  <si>
    <t>04.01.2023 - 10.01.2023</t>
  </si>
  <si>
    <t>28.12.2022 - 03.01.2023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</si>
  <si>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</si>
  <si>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</si>
  <si>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</si>
  <si>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>Warszawa, 7 marca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</si>
</sst>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292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2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Alignment="1" applyProtection="1">
      <alignment vertical="top"/>
      <protection locked="0"/>
    </xf>
    <xf numFmtId="165" fontId="34" fillId="0" borderId="0" xfId="0" applyNumberFormat="1" applyFont="1" applyAlignment="1" applyProtection="1">
      <alignment vertical="top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5" fillId="35" borderId="0" xfId="10" applyFont="1" applyFill="1" applyBorder="1" applyAlignment="1" applyProtection="1">
      <alignment horizontal="center" vertical="center" wrapText="1"/>
      <protection locked="0"/>
    </xf>
    <xf numFmtId="0" fontId="35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5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6" fillId="0" borderId="0" xfId="0" applyFont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39" fillId="0" borderId="0" xfId="0" applyFont="1" applyProtection="1"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39" fillId="0" borderId="0" xfId="0" applyFont="1" applyAlignment="1" applyProtection="1">
      <protection locked="0"/>
    </xf>
    <xf numFmtId="0" fontId="36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39" fillId="35" borderId="0" xfId="0" applyFont="1" applyFill="1" applyAlignment="1" applyProtection="1">
      <alignment horizontal="left" vertical="center" indent="1"/>
      <protection locked="0"/>
    </xf>
    <xf numFmtId="0" fontId="21" fillId="35" borderId="0" xfId="0" applyFont="1" applyFill="1" applyProtection="1">
      <protection locked="0"/>
    </xf>
    <xf numFmtId="0" fontId="39" fillId="35" borderId="0" xfId="0" applyFont="1" applyFill="1" applyAlignment="1" applyProtection="1">
      <alignment horizontal="center" vertical="center"/>
      <protection locked="0"/>
    </xf>
    <xf numFmtId="0" fontId="39" fillId="35" borderId="0" xfId="0" applyFont="1" applyFill="1" applyAlignment="1" applyProtection="1">
      <alignment horizontal="center"/>
      <protection locked="0"/>
    </xf>
    <xf numFmtId="0" fontId="38" fillId="35" borderId="0" xfId="0" applyFont="1" applyFill="1" applyAlignment="1" applyProtection="1">
      <alignment horizontal="left" vertical="top" wrapText="1"/>
      <protection locked="0"/>
    </xf>
    <xf numFmtId="165" fontId="21" fillId="35" borderId="0" xfId="0" applyNumberFormat="1" applyFont="1" applyFill="1" applyProtection="1">
      <protection locked="0"/>
    </xf>
    <xf numFmtId="0" fontId="29" fillId="35" borderId="0" xfId="0" applyFont="1" applyFill="1" applyBorder="1" applyAlignment="1" applyProtection="1">
      <alignment horizontal="center" vertical="center"/>
      <protection locked="0"/>
    </xf>
    <xf numFmtId="3" fontId="29" fillId="35" borderId="0" xfId="0" applyNumberFormat="1" applyFont="1" applyFill="1" applyBorder="1" applyAlignment="1" applyProtection="1">
      <alignment horizontal="right" vertical="center" wrapText="1"/>
    </xf>
    <xf numFmtId="0" fontId="21" fillId="33" borderId="0" xfId="0" applyFont="1" applyFill="1" applyAlignment="1" applyProtection="1">
      <alignment horizontal="left" vertical="top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33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33" fillId="35" borderId="31" xfId="0" applyFont="1" applyFill="1" applyBorder="1" applyAlignment="1" applyProtection="1">
      <alignment horizontal="center" vertical="center" wrapText="1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5" borderId="32" xfId="0" applyFont="1" applyFill="1" applyBorder="1" applyAlignment="1" applyProtection="1">
      <alignment horizontal="right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0" fontId="27" fillId="0" borderId="40" xfId="0" applyFont="1" applyBorder="1" applyAlignment="1" applyProtection="1">
      <alignment horizontal="center" vertical="center" wrapText="1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tygodniowy'!$B$294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tygodniowy'!$J$293,'Meldunek tygodniowy'!$M$293,'Meldunek tygodniowy'!$P$293,'Meldunek tygodniowy'!$S$293,'Meldunek tygodniowy'!$V$293)</c:f>
              <c:strCache>
                <c:ptCount val="5"/>
                <c:pt idx="0">
                  <c:v>28.12.2022 - 03.01.2023</c:v>
                </c:pt>
                <c:pt idx="1">
                  <c:v>04.01.2023 - 10.01.2023</c:v>
                </c:pt>
                <c:pt idx="2">
                  <c:v>11.01.2023 - 17.01.2023</c:v>
                </c:pt>
                <c:pt idx="3">
                  <c:v>18.01.2023 - 24.01.2023</c:v>
                </c:pt>
                <c:pt idx="4">
                  <c:v>25.01.2023 - 31.01.2023</c:v>
                </c:pt>
              </c:strCache>
            </c:strRef>
          </c:cat>
          <c:val>
            <c:numRef>
              <c:f>('Meldunek tygodniowy'!$J$294,'Meldunek tygodniowy'!$M$294,'Meldunek tygodniowy'!$P$294,'Meldunek tygodniowy'!$S$294,'Meldunek tygodniowy'!$V$294)</c:f>
              <c:numCache>
                <c:formatCode>#,##0</c:formatCode>
                <c:ptCount val="5"/>
                <c:pt idx="0">
                  <c:v>758</c:v>
                </c:pt>
                <c:pt idx="1">
                  <c:v>752</c:v>
                </c:pt>
                <c:pt idx="2">
                  <c:v>755</c:v>
                </c:pt>
                <c:pt idx="3">
                  <c:v>713</c:v>
                </c:pt>
                <c:pt idx="4">
                  <c:v>700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tygodniowy'!$B$295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tygodniowy'!$J$293,'Meldunek tygodniowy'!$M$293,'Meldunek tygodniowy'!$P$293,'Meldunek tygodniowy'!$S$293,'Meldunek tygodniowy'!$V$293)</c:f>
              <c:strCache>
                <c:ptCount val="5"/>
                <c:pt idx="0">
                  <c:v>28.12.2022 - 03.01.2023</c:v>
                </c:pt>
                <c:pt idx="1">
                  <c:v>04.01.2023 - 10.01.2023</c:v>
                </c:pt>
                <c:pt idx="2">
                  <c:v>11.01.2023 - 17.01.2023</c:v>
                </c:pt>
                <c:pt idx="3">
                  <c:v>18.01.2023 - 24.01.2023</c:v>
                </c:pt>
                <c:pt idx="4">
                  <c:v>25.01.2023 - 31.01.2023</c:v>
                </c:pt>
              </c:strCache>
            </c:strRef>
          </c:cat>
          <c:val>
            <c:numRef>
              <c:f>('Meldunek tygodniowy'!$J$295,'Meldunek tygodniowy'!$M$295,'Meldunek tygodniowy'!$P$295,'Meldunek tygodniowy'!$S$295,'Meldunek tygodniowy'!$V$295)</c:f>
              <c:numCache>
                <c:formatCode>#,##0</c:formatCode>
                <c:ptCount val="5"/>
                <c:pt idx="0">
                  <c:v>3165</c:v>
                </c:pt>
                <c:pt idx="1">
                  <c:v>3117</c:v>
                </c:pt>
                <c:pt idx="2">
                  <c:v>3143</c:v>
                </c:pt>
                <c:pt idx="3">
                  <c:v>3128</c:v>
                </c:pt>
                <c:pt idx="4">
                  <c:v>3156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tygodniowy'!$B$298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tygodniowy'!$J$293,'Meldunek tygodniowy'!$M$293,'Meldunek tygodniowy'!$P$293,'Meldunek tygodniowy'!$S$293,'Meldunek tygodniowy'!$V$293)</c:f>
              <c:strCache>
                <c:ptCount val="5"/>
                <c:pt idx="0">
                  <c:v>28.12.2022 - 03.01.2023</c:v>
                </c:pt>
                <c:pt idx="1">
                  <c:v>04.01.2023 - 10.01.2023</c:v>
                </c:pt>
                <c:pt idx="2">
                  <c:v>11.01.2023 - 17.01.2023</c:v>
                </c:pt>
                <c:pt idx="3">
                  <c:v>18.01.2023 - 24.01.2023</c:v>
                </c:pt>
                <c:pt idx="4">
                  <c:v>25.01.2023 - 31.01.2023</c:v>
                </c:pt>
              </c:strCache>
            </c:strRef>
          </c:cat>
          <c:val>
            <c:numRef>
              <c:f>('Meldunek tygodniowy'!$J$298,'Meldunek tygodniowy'!$M$298,'Meldunek tygodniowy'!$P$298,'Meldunek tygodniowy'!$S$298,'Meldunek tygodniowy'!$V$298)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677082888"/>
        <c:axId val="677084064"/>
        <c:axId val="0"/>
      </c:bar3DChart>
      <c:catAx>
        <c:axId val="6770828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77084064"/>
        <c:crosses val="autoZero"/>
        <c:auto val="1"/>
        <c:lblAlgn val="ctr"/>
        <c:lblOffset val="100"/>
        <c:noMultiLvlLbl val="0"/>
      </c:catAx>
      <c:valAx>
        <c:axId val="67708406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677082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tygodniowy'!$C$69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tygodniowy'!$L$68:$U$68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tygodniowy'!$L$69:$U$69</c:f>
              <c:numCache>
                <c:formatCode>#,##0</c:formatCode>
                <c:ptCount val="10"/>
                <c:pt idx="0">
                  <c:v>1427</c:v>
                </c:pt>
                <c:pt idx="2">
                  <c:v>401</c:v>
                </c:pt>
                <c:pt idx="3">
                  <c:v>744</c:v>
                </c:pt>
                <c:pt idx="4">
                  <c:v>207</c:v>
                </c:pt>
                <c:pt idx="5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tygodniowy'!$C$70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tygodniowy'!$L$68:$U$68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tygodniowy'!$L$70:$U$70</c:f>
              <c:numCache>
                <c:formatCode>#,##0</c:formatCode>
                <c:ptCount val="10"/>
                <c:pt idx="0">
                  <c:v>66</c:v>
                </c:pt>
                <c:pt idx="2">
                  <c:v>20</c:v>
                </c:pt>
                <c:pt idx="3">
                  <c:v>7</c:v>
                </c:pt>
                <c:pt idx="4">
                  <c:v>7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tygodniowy'!$C$71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tygodniowy'!$L$68:$U$68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tygodniowy'!$L$71:$U$71</c:f>
              <c:numCache>
                <c:formatCode>#,##0</c:formatCode>
                <c:ptCount val="10"/>
                <c:pt idx="0">
                  <c:v>31</c:v>
                </c:pt>
                <c:pt idx="2">
                  <c:v>27</c:v>
                </c:pt>
                <c:pt idx="3">
                  <c:v>9</c:v>
                </c:pt>
                <c:pt idx="4">
                  <c:v>8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tygodniowy'!$C$72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tygodniowy'!$L$68:$U$68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tygodniowy'!$L$72:$U$72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tygodniowy'!$C$73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tygodniowy'!$L$68:$U$68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tygodniowy'!$L$73:$U$73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tygodniowy'!$C$74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tygodniowy'!$L$68:$U$68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tygodniowy'!$L$74:$U$74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tygodniowy'!$C$75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tygodniowy'!$L$68:$U$68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tygodniowy'!$L$75:$U$75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tygodniowy'!$C$76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tygodniowy'!$L$68:$U$68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tygodniowy'!$L$76:$U$76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tygodniowy'!$C$77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tygodniowy'!$L$68:$U$68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tygodniowy'!$L$77:$U$77</c:f>
              <c:numCache>
                <c:formatCode>#,##0</c:formatCode>
                <c:ptCount val="10"/>
                <c:pt idx="0">
                  <c:v>8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tygodniowy'!$C$78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tygodniowy'!$L$68:$U$68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tygodniowy'!$L$78:$U$78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tygodniowy'!$C$79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tygodniowy'!$L$68:$U$68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tygodniowy'!$L$79:$U$79</c:f>
              <c:numCache>
                <c:formatCode>#,##0</c:formatCode>
                <c:ptCount val="10"/>
                <c:pt idx="0">
                  <c:v>67</c:v>
                </c:pt>
                <c:pt idx="2">
                  <c:v>45</c:v>
                </c:pt>
                <c:pt idx="3">
                  <c:v>0</c:v>
                </c:pt>
                <c:pt idx="4">
                  <c:v>2</c:v>
                </c:pt>
                <c:pt idx="5">
                  <c:v>32</c:v>
                </c:pt>
                <c:pt idx="6">
                  <c:v>12</c:v>
                </c:pt>
                <c:pt idx="7">
                  <c:v>0</c:v>
                </c:pt>
                <c:pt idx="8">
                  <c:v>11</c:v>
                </c:pt>
                <c:pt idx="9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tygodniowy'!$C$80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tygodniowy'!$L$68:$U$68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tygodniowy'!$L$80:$U$80</c:f>
              <c:numCache>
                <c:formatCode>#,##0</c:formatCode>
                <c:ptCount val="10"/>
                <c:pt idx="0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tygodniowy'!$C$81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tygodniowy'!$L$68:$U$68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tygodniowy'!$L$81:$U$81</c:f>
              <c:numCache>
                <c:formatCode>#,##0</c:formatCode>
                <c:ptCount val="10"/>
                <c:pt idx="0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tygodniowy'!$C$82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tygodniowy'!$L$68:$U$68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tygodniowy'!$L$82:$U$82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tygodniowy'!$C$83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tygodniowy'!$L$68:$U$68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tygodniowy'!$L$83:$U$83</c:f>
              <c:numCache>
                <c:formatCode>#,##0</c:formatCode>
                <c:ptCount val="10"/>
                <c:pt idx="0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677082496"/>
        <c:axId val="677080536"/>
        <c:axId val="0"/>
      </c:bar3DChart>
      <c:catAx>
        <c:axId val="67708249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77080536"/>
        <c:crosses val="autoZero"/>
        <c:auto val="1"/>
        <c:lblAlgn val="ctr"/>
        <c:lblOffset val="100"/>
        <c:noMultiLvlLbl val="0"/>
      </c:catAx>
      <c:valAx>
        <c:axId val="6770805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77082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tygodniowy'!$C$203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tygodniowy'!$G$201:$J$202,'Meldunek tygodniowy'!$K$201:$N$202,'Meldunek tygodniowy'!$O$201:$R$202)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tygodniowy'!$G$203:$R$203</c:f>
              <c:numCache>
                <c:formatCode>General</c:formatCode>
                <c:ptCount val="12"/>
                <c:pt idx="0">
                  <c:v>178</c:v>
                </c:pt>
                <c:pt idx="2">
                  <c:v>242</c:v>
                </c:pt>
                <c:pt idx="4">
                  <c:v>17</c:v>
                </c:pt>
                <c:pt idx="6">
                  <c:v>30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tygodniowy'!$C$204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tygodniowy'!$G$201:$J$202,'Meldunek tygodniowy'!$K$201:$N$202,'Meldunek tygodniowy'!$O$201:$R$202)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tygodniowy'!$G$204:$R$204</c:f>
              <c:numCache>
                <c:formatCode>General</c:formatCode>
                <c:ptCount val="12"/>
                <c:pt idx="0">
                  <c:v>47</c:v>
                </c:pt>
                <c:pt idx="2">
                  <c:v>102</c:v>
                </c:pt>
                <c:pt idx="4">
                  <c:v>24</c:v>
                </c:pt>
                <c:pt idx="6">
                  <c:v>56</c:v>
                </c:pt>
                <c:pt idx="8">
                  <c:v>7</c:v>
                </c:pt>
                <c:pt idx="10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tygodniowy'!$C$205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tygodniowy'!$G$201:$J$202,'Meldunek tygodniowy'!$K$201:$N$202,'Meldunek tygodniowy'!$O$201:$R$202)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tygodniowy'!$G$205:$R$205</c:f>
              <c:numCache>
                <c:formatCode>General</c:formatCode>
                <c:ptCount val="12"/>
                <c:pt idx="0">
                  <c:v>73</c:v>
                </c:pt>
                <c:pt idx="2">
                  <c:v>106</c:v>
                </c:pt>
                <c:pt idx="4">
                  <c:v>4</c:v>
                </c:pt>
                <c:pt idx="6">
                  <c:v>10</c:v>
                </c:pt>
                <c:pt idx="8">
                  <c:v>5</c:v>
                </c:pt>
                <c:pt idx="10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tygodniowy'!$C$206</c:f>
              <c:strCache>
                <c:ptCount val="1"/>
                <c:pt idx="0">
                  <c:v>EGIPT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tygodniowy'!$G$201:$J$202,'Meldunek tygodniowy'!$K$201:$N$202,'Meldunek tygodniowy'!$O$201:$R$202)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tygodniowy'!$G$206:$R$206</c:f>
              <c:numCache>
                <c:formatCode>General</c:formatCode>
                <c:ptCount val="12"/>
                <c:pt idx="0">
                  <c:v>55</c:v>
                </c:pt>
                <c:pt idx="2">
                  <c:v>91</c:v>
                </c:pt>
                <c:pt idx="4">
                  <c:v>3</c:v>
                </c:pt>
                <c:pt idx="6">
                  <c:v>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tygodniowy'!$C$207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tygodniowy'!$G$207:$R$207</c:f>
              <c:numCache>
                <c:formatCode>General</c:formatCode>
                <c:ptCount val="12"/>
                <c:pt idx="0">
                  <c:v>6</c:v>
                </c:pt>
                <c:pt idx="2">
                  <c:v>10</c:v>
                </c:pt>
                <c:pt idx="4">
                  <c:v>5</c:v>
                </c:pt>
                <c:pt idx="6">
                  <c:v>17</c:v>
                </c:pt>
                <c:pt idx="8">
                  <c:v>3</c:v>
                </c:pt>
                <c:pt idx="10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tygodniowy'!$C$208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tygodniowy'!$G$201:$J$202,'Meldunek tygodniowy'!$K$201:$N$202,'Meldunek tygodniowy'!$O$201:$R$202)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tygodniowy'!$G$208:$R$208</c:f>
              <c:numCache>
                <c:formatCode>General</c:formatCode>
                <c:ptCount val="12"/>
                <c:pt idx="0">
                  <c:v>90</c:v>
                </c:pt>
                <c:pt idx="2">
                  <c:v>116</c:v>
                </c:pt>
                <c:pt idx="4">
                  <c:v>24</c:v>
                </c:pt>
                <c:pt idx="6">
                  <c:v>40</c:v>
                </c:pt>
                <c:pt idx="8">
                  <c:v>10</c:v>
                </c:pt>
                <c:pt idx="10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677084456"/>
        <c:axId val="677078968"/>
        <c:axId val="0"/>
      </c:bar3DChart>
      <c:catAx>
        <c:axId val="677084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677078968"/>
        <c:crosses val="autoZero"/>
        <c:auto val="1"/>
        <c:lblAlgn val="ctr"/>
        <c:lblOffset val="100"/>
        <c:noMultiLvlLbl val="0"/>
      </c:catAx>
      <c:valAx>
        <c:axId val="677078968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677084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01.01.2023 - 31.01.2023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41061</c:v>
                </c:pt>
                <c:pt idx="1">
                  <c:v>25776</c:v>
                </c:pt>
                <c:pt idx="2">
                  <c:v>2469</c:v>
                </c:pt>
                <c:pt idx="3">
                  <c:v>1088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01.01.2023 - 31.01.2023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3781</c:v>
                </c:pt>
                <c:pt idx="1">
                  <c:v>2015</c:v>
                </c:pt>
                <c:pt idx="2">
                  <c:v>154</c:v>
                </c:pt>
                <c:pt idx="3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01.01.2023 - 31.01.2023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1693</c:v>
                </c:pt>
                <c:pt idx="1">
                  <c:v>782</c:v>
                </c:pt>
                <c:pt idx="2">
                  <c:v>62</c:v>
                </c:pt>
                <c:pt idx="3">
                  <c:v>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7080144"/>
        <c:axId val="677080928"/>
        <c:axId val="0"/>
      </c:bar3DChart>
      <c:catAx>
        <c:axId val="677080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77080928"/>
        <c:crosses val="autoZero"/>
        <c:auto val="1"/>
        <c:lblAlgn val="ctr"/>
        <c:lblOffset val="100"/>
        <c:noMultiLvlLbl val="0"/>
      </c:catAx>
      <c:valAx>
        <c:axId val="6770809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770801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tygodniowy'!$D$148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tygodniowy'!$H$147:$K$147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tygodniowy'!$H$148:$K$148</c:f>
              <c:numCache>
                <c:formatCode>#,##0</c:formatCode>
                <c:ptCount val="4"/>
                <c:pt idx="0">
                  <c:v>52569</c:v>
                </c:pt>
                <c:pt idx="3">
                  <c:v>48986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tygodniowy'!$D$149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tygodniowy'!$H$147:$K$147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tygodniowy'!$H$149:$K$149</c:f>
              <c:numCache>
                <c:formatCode>#,##0</c:formatCode>
                <c:ptCount val="4"/>
                <c:pt idx="0">
                  <c:v>1831</c:v>
                </c:pt>
                <c:pt idx="3">
                  <c:v>1502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tygodniowy'!$D$150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tygodniowy'!$H$147:$K$147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tygodniowy'!$H$150:$K$150</c:f>
              <c:numCache>
                <c:formatCode>#,##0</c:formatCode>
                <c:ptCount val="4"/>
                <c:pt idx="0">
                  <c:v>10002</c:v>
                </c:pt>
                <c:pt idx="3">
                  <c:v>8896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9349384"/>
        <c:axId val="599350168"/>
        <c:axId val="562376864"/>
      </c:bar3DChart>
      <c:catAx>
        <c:axId val="599349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9350168"/>
        <c:crosses val="autoZero"/>
        <c:auto val="1"/>
        <c:lblAlgn val="ctr"/>
        <c:lblOffset val="100"/>
        <c:noMultiLvlLbl val="0"/>
      </c:catAx>
      <c:valAx>
        <c:axId val="599350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9349384"/>
        <c:crosses val="autoZero"/>
        <c:crossBetween val="between"/>
      </c:valAx>
      <c:serAx>
        <c:axId val="5623768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99350168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304</xdr:row>
      <xdr:rowOff>65086</xdr:rowOff>
    </xdr:from>
    <xdr:to>
      <xdr:col>23</xdr:col>
      <xdr:colOff>9525</xdr:colOff>
      <xdr:row>319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85</xdr:row>
      <xdr:rowOff>69397</xdr:rowOff>
    </xdr:from>
    <xdr:to>
      <xdr:col>23</xdr:col>
      <xdr:colOff>1</xdr:colOff>
      <xdr:row>107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27215</xdr:colOff>
      <xdr:row>209</xdr:row>
      <xdr:rowOff>142193</xdr:rowOff>
    </xdr:from>
    <xdr:to>
      <xdr:col>23</xdr:col>
      <xdr:colOff>238126</xdr:colOff>
      <xdr:row>228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152</xdr:row>
      <xdr:rowOff>1</xdr:rowOff>
    </xdr:from>
    <xdr:to>
      <xdr:col>21</xdr:col>
      <xdr:colOff>238125</xdr:colOff>
      <xdr:row>167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34925</xdr:colOff>
      <xdr:row>261</xdr:row>
      <xdr:rowOff>0</xdr:rowOff>
    </xdr:from>
    <xdr:to>
      <xdr:col>20</xdr:col>
      <xdr:colOff>234084</xdr:colOff>
      <xdr:row>261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231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10583</xdr:colOff>
      <xdr:row>232</xdr:row>
      <xdr:rowOff>31751</xdr:rowOff>
    </xdr:from>
    <xdr:to>
      <xdr:col>25</xdr:col>
      <xdr:colOff>21167</xdr:colOff>
      <xdr:row>238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257</xdr:row>
      <xdr:rowOff>0</xdr:rowOff>
    </xdr:from>
    <xdr:to>
      <xdr:col>25</xdr:col>
      <xdr:colOff>10584</xdr:colOff>
      <xdr:row>261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279</xdr:row>
      <xdr:rowOff>0</xdr:rowOff>
    </xdr:from>
    <xdr:to>
      <xdr:col>25</xdr:col>
      <xdr:colOff>10584</xdr:colOff>
      <xdr:row>284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323</xdr:row>
      <xdr:rowOff>1</xdr:rowOff>
    </xdr:from>
    <xdr:to>
      <xdr:col>25</xdr:col>
      <xdr:colOff>12489</xdr:colOff>
      <xdr:row>326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88011001"/>
          <a:ext cx="8508789" cy="9906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1</xdr:colOff>
      <xdr:row>54</xdr:row>
      <xdr:rowOff>0</xdr:rowOff>
    </xdr:from>
    <xdr:to>
      <xdr:col>25</xdr:col>
      <xdr:colOff>9525</xdr:colOff>
      <xdr:row>63</xdr:row>
      <xdr:rowOff>57150</xdr:rowOff>
    </xdr:to>
    <xdr:sp macro="" textlink="">
      <xdr:nvSpPr>
        <xdr:cNvPr id="25" name="Prostokąt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/>
      </xdr:nvSpPr>
      <xdr:spPr>
        <a:xfrm>
          <a:off x="1" y="19364324"/>
          <a:ext cx="8505824" cy="223837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113</xdr:row>
      <xdr:rowOff>180974</xdr:rowOff>
    </xdr:from>
    <xdr:to>
      <xdr:col>25</xdr:col>
      <xdr:colOff>12489</xdr:colOff>
      <xdr:row>120</xdr:row>
      <xdr:rowOff>0</xdr:rowOff>
    </xdr:to>
    <xdr:sp macro="" textlink="">
      <xdr:nvSpPr>
        <xdr:cNvPr id="26" name="Prostokąt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33156524"/>
          <a:ext cx="8508789" cy="1800225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139</xdr:row>
      <xdr:rowOff>0</xdr:rowOff>
    </xdr:from>
    <xdr:to>
      <xdr:col>25</xdr:col>
      <xdr:colOff>10584</xdr:colOff>
      <xdr:row>142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169</xdr:row>
      <xdr:rowOff>0</xdr:rowOff>
    </xdr:from>
    <xdr:to>
      <xdr:col>25</xdr:col>
      <xdr:colOff>12489</xdr:colOff>
      <xdr:row>173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44434125"/>
          <a:ext cx="8508789" cy="942975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188</xdr:row>
      <xdr:rowOff>0</xdr:rowOff>
    </xdr:from>
    <xdr:to>
      <xdr:col>25</xdr:col>
      <xdr:colOff>16299</xdr:colOff>
      <xdr:row>190</xdr:row>
      <xdr:rowOff>0</xdr:rowOff>
    </xdr:to>
    <xdr:sp macro="" textlink="">
      <xdr:nvSpPr>
        <xdr:cNvPr id="31" name="Prostokąt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50165000"/>
          <a:ext cx="8408882" cy="75141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333</xdr:row>
      <xdr:rowOff>179069</xdr:rowOff>
    </xdr:from>
    <xdr:to>
      <xdr:col>25</xdr:col>
      <xdr:colOff>16299</xdr:colOff>
      <xdr:row>344</xdr:row>
      <xdr:rowOff>0</xdr:rowOff>
    </xdr:to>
    <xdr:sp macro="" textlink="">
      <xdr:nvSpPr>
        <xdr:cNvPr id="32" name="Prostokąt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89999819"/>
          <a:ext cx="8512599" cy="284035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54</xdr:row>
      <xdr:rowOff>38100</xdr:rowOff>
    </xdr:from>
    <xdr:to>
      <xdr:col>25</xdr:col>
      <xdr:colOff>9525</xdr:colOff>
      <xdr:row>63</xdr:row>
      <xdr:rowOff>38100</xdr:rowOff>
    </xdr:to>
    <xdr:sp macro="" textlink="">
      <xdr:nvSpPr>
        <xdr:cNvPr id="3" name="pole tekstowe 2">
          <a:extLst>
            <a:ext uri="{FF2B5EF4-FFF2-40B4-BE49-F238E27FC236}">
              <a16:creationId xmlns="" xmlns:a16="http://schemas.microsoft.com/office/drawing/2014/main" id="{6233FD3D-1FB1-460A-8E65-D2D7B9A4D75B}"/>
            </a:ext>
          </a:extLst>
        </xdr:cNvPr>
        <xdr:cNvSpPr txBox="1"/>
      </xdr:nvSpPr>
      <xdr:spPr>
        <a:xfrm>
          <a:off x="57150" y="19411950"/>
          <a:ext cx="8448675" cy="21717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Do 31 stycznia 2023 r. cudzoziemcy złożyli blisko 47 tys. wniosków w sprawach o udzielenie zezwoleń na pobyt.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Najwięcej osób zainteresowanych było zezwoleniem na pobyt czasowy (ponad 41 tys.), zezwolenien na pobyt stały (blisko 4 tys.) oraz zezwoleniem na pobyt rezydenta długoterminowego UE (blisko 2 tys.).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Lista głównych państw pochodzenia ubiegających się o legalizację pobytu w Polsce pozostała bez zmian. Najwięcej wniosków złożyli obywatele Ukrainy (24,6 tys.), Białorusi (7,8 tys.), Gruzji (2,9 tys.), Indii (1,3 tys.), 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Mołdawii (921) i</a:t>
          </a:r>
          <a:r>
            <a:rPr lang="pl-PL" sz="10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Rosji</a:t>
          </a:r>
          <a:r>
            <a:rPr lang="pl-PL" sz="10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(906).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Blisko połowa wnioskodawców to osoby w wieku 18-34 (21,6 tys.), a kolejne 41% (20,2 tys.) to 35-64 latkowie. Wśród osób małoletnich bardzo liczną grupę stanowią dzieci z przedziału wiekowego 0-13 (4,3 tys.). Pod względem płci dominują mężczyźni (63%).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Zwyczajowo wnioskodawcy koncentrowali się w województwach z dużymi ośrodkami miejskimi. Najwięcej cudzoziemców złożyło swoje wnioski w Mazowieckim Urzędzie Wojewódzkim (10,9 tys.), Pomorskim UW (5,4 tys.), Wielkopolskim UW (4,6 tys.), Dolnośląskim UW (3,7 tys.) i Lubuskim UW (3,3 tys.). W tym samym czasie urzędy wojewódzkie wydały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32,5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 tys. decyzji, z czego 88% stanowiły zgody na pobyt, dalsze 8% odmowy, a 4% - umorzenia postępowania.</a:t>
          </a:r>
        </a:p>
        <a:p>
          <a:endParaRPr lang="pl-PL" sz="1100"/>
        </a:p>
      </xdr:txBody>
    </xdr:sp>
    <xdr:clientData/>
  </xdr:twoCellAnchor>
  <xdr:twoCellAnchor>
    <xdr:from>
      <xdr:col>0</xdr:col>
      <xdr:colOff>57150</xdr:colOff>
      <xdr:row>114</xdr:row>
      <xdr:rowOff>57150</xdr:rowOff>
    </xdr:from>
    <xdr:to>
      <xdr:col>25</xdr:col>
      <xdr:colOff>0</xdr:colOff>
      <xdr:row>120</xdr:row>
      <xdr:rowOff>0</xdr:rowOff>
    </xdr:to>
    <xdr:sp macro="" textlink="">
      <xdr:nvSpPr>
        <xdr:cNvPr id="8" name="pole tekstowe 7">
          <a:extLst>
            <a:ext uri="{FF2B5EF4-FFF2-40B4-BE49-F238E27FC236}">
              <a16:creationId xmlns="" xmlns:a16="http://schemas.microsoft.com/office/drawing/2014/main" id="{6454BC14-01B6-4F2D-886E-0FAA80800B98}"/>
            </a:ext>
          </a:extLst>
        </xdr:cNvPr>
        <xdr:cNvSpPr txBox="1"/>
      </xdr:nvSpPr>
      <xdr:spPr>
        <a:xfrm>
          <a:off x="57150" y="33098317"/>
          <a:ext cx="8335433" cy="17208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Najwięcej odwołań od decyzji wydanych w I instancji odnosiło się do decyzji dotyczących pobytu czasowego (1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427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), zobowiązania do powrotu (67) oraz pobytu stałego (66). W sumie złożono 1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609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 odwołań. 504 spraw zakończyło się utrzymaniem decyzji,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760 pozytywną decyzją, 45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uchyleniem decyzji i umorzeniem postępowania oraz 224 uchyleniem decyzji i przekazaniem sprawy do ponownego rozpoznania.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 przypadku odwołań dotyczących postępowań o udzielenie zezwolenia na pobyt czasowy w 744 zapadła decyzja pozytywna, w 401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utrzymano decyzje, a w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207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 sprawach zdecydowano o uchyleniu decyzji i przekazaniu sprawy do ponownego rozpoznania.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Do końca stycznia Szef UdSC wydał blisko 2 tys. mniej decyzji do odwołań w sprawach dotyczących legalizacji pobytu niż rok wcześniej w tym samym okresie.</a:t>
          </a:r>
        </a:p>
        <a:p>
          <a:endParaRPr lang="pl-PL" sz="1100"/>
        </a:p>
      </xdr:txBody>
    </xdr:sp>
    <xdr:clientData/>
  </xdr:twoCellAnchor>
  <xdr:twoCellAnchor>
    <xdr:from>
      <xdr:col>0</xdr:col>
      <xdr:colOff>31750</xdr:colOff>
      <xdr:row>139</xdr:row>
      <xdr:rowOff>63500</xdr:rowOff>
    </xdr:from>
    <xdr:to>
      <xdr:col>24</xdr:col>
      <xdr:colOff>254000</xdr:colOff>
      <xdr:row>142</xdr:row>
      <xdr:rowOff>0</xdr:rowOff>
    </xdr:to>
    <xdr:sp macro="" textlink="">
      <xdr:nvSpPr>
        <xdr:cNvPr id="9" name="pole tekstowe 8">
          <a:extLst>
            <a:ext uri="{FF2B5EF4-FFF2-40B4-BE49-F238E27FC236}">
              <a16:creationId xmlns="" xmlns:a16="http://schemas.microsoft.com/office/drawing/2014/main" id="{CBC752E8-F72C-4CA5-81B1-3205A215F270}"/>
            </a:ext>
          </a:extLst>
        </xdr:cNvPr>
        <xdr:cNvSpPr txBox="1"/>
      </xdr:nvSpPr>
      <xdr:spPr>
        <a:xfrm>
          <a:off x="31750" y="37994167"/>
          <a:ext cx="8350250" cy="135466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 styczniu Szef UdSC zrealizował 2,1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tys.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 spraw dotyczących wykazu, spośród których do najliczniejszych zaliczały się wpisy SIS (531), alerty pobytowe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(474)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 oraz wpisy do Wykazu (453).</a:t>
          </a:r>
        </a:p>
        <a:p>
          <a:endParaRPr lang="pl-PL" sz="1100"/>
        </a:p>
      </xdr:txBody>
    </xdr:sp>
    <xdr:clientData/>
  </xdr:twoCellAnchor>
  <xdr:twoCellAnchor>
    <xdr:from>
      <xdr:col>0</xdr:col>
      <xdr:colOff>60537</xdr:colOff>
      <xdr:row>188</xdr:row>
      <xdr:rowOff>60537</xdr:rowOff>
    </xdr:from>
    <xdr:to>
      <xdr:col>25</xdr:col>
      <xdr:colOff>0</xdr:colOff>
      <xdr:row>190</xdr:row>
      <xdr:rowOff>0</xdr:rowOff>
    </xdr:to>
    <xdr:sp macro="" textlink="">
      <xdr:nvSpPr>
        <xdr:cNvPr id="11" name="pole tekstowe 10">
          <a:extLst>
            <a:ext uri="{FF2B5EF4-FFF2-40B4-BE49-F238E27FC236}">
              <a16:creationId xmlns="" xmlns:a16="http://schemas.microsoft.com/office/drawing/2014/main" id="{F0BFC114-6CB5-4B79-8A9D-08107935EF51}"/>
            </a:ext>
          </a:extLst>
        </xdr:cNvPr>
        <xdr:cNvSpPr txBox="1"/>
      </xdr:nvSpPr>
      <xdr:spPr>
        <a:xfrm>
          <a:off x="60537" y="50419212"/>
          <a:ext cx="8435763" cy="66336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 styczniu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2023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 r. wydano 398 zezwoleń dotyczących Małego Ruchu Granicznego i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wszystkie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 wydała placówka we Lwowie</a:t>
          </a:r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.</a:t>
          </a:r>
          <a:endParaRPr lang="pl-PL" sz="1100"/>
        </a:p>
      </xdr:txBody>
    </xdr:sp>
    <xdr:clientData/>
  </xdr:twoCellAnchor>
  <xdr:twoCellAnchor>
    <xdr:from>
      <xdr:col>0</xdr:col>
      <xdr:colOff>60537</xdr:colOff>
      <xdr:row>232</xdr:row>
      <xdr:rowOff>74082</xdr:rowOff>
    </xdr:from>
    <xdr:to>
      <xdr:col>25</xdr:col>
      <xdr:colOff>0</xdr:colOff>
      <xdr:row>238</xdr:row>
      <xdr:rowOff>12488</xdr:rowOff>
    </xdr:to>
    <xdr:sp macro="" textlink="">
      <xdr:nvSpPr>
        <xdr:cNvPr id="12" name="pole tekstowe 11">
          <a:extLst>
            <a:ext uri="{FF2B5EF4-FFF2-40B4-BE49-F238E27FC236}">
              <a16:creationId xmlns="" xmlns:a16="http://schemas.microsoft.com/office/drawing/2014/main" id="{275DA88F-87C5-4D2B-99ED-C386FB5A00AF}"/>
            </a:ext>
          </a:extLst>
        </xdr:cNvPr>
        <xdr:cNvSpPr txBox="1"/>
      </xdr:nvSpPr>
      <xdr:spPr>
        <a:xfrm>
          <a:off x="60537" y="64738249"/>
          <a:ext cx="8332046" cy="1737572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 styczniu 2023 r. cudzoziemcy złożyli 552 wnioski o udzielenie ochrony międzynarodowej na terytorium RP, które objęły 876 osób.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Najliczniej o ochronę ubiegali się: Białorusini (273 osoby), Rosjanie (180), Ukraińcy (123), Egipcjanie (94) i Irakijczycy (38).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 bieżącym roku dominowały wnioski pierwsze (449), które dotyczyły 667 osób. Wnioski kolejne (77) dotyczyły 156 osób. 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Najwięcej wniosków złożyli mężczyźni (548), głównie w przedziale wiekowym 18-34 lata.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Natomiast kobiety stanowią mniej liczbą grupę (328) - 37%, ale również tutaj dominował ten sam przedział wiekowy. Liczba dzieci (31% wszystkich osób objętych wnioskami) obydwu płci w wieku do lat 13 wynosiła - 221, a w wieku 14-17 wynosiła 54.</a:t>
          </a:r>
        </a:p>
        <a:p>
          <a:endParaRPr lang="pl-PL" sz="1100"/>
        </a:p>
      </xdr:txBody>
    </xdr:sp>
    <xdr:clientData/>
  </xdr:twoCellAnchor>
  <xdr:twoCellAnchor>
    <xdr:from>
      <xdr:col>0</xdr:col>
      <xdr:colOff>57150</xdr:colOff>
      <xdr:row>257</xdr:row>
      <xdr:rowOff>47625</xdr:rowOff>
    </xdr:from>
    <xdr:to>
      <xdr:col>24</xdr:col>
      <xdr:colOff>257175</xdr:colOff>
      <xdr:row>261</xdr:row>
      <xdr:rowOff>0</xdr:rowOff>
    </xdr:to>
    <xdr:sp macro="" textlink="">
      <xdr:nvSpPr>
        <xdr:cNvPr id="13" name="pole tekstowe 12">
          <a:extLst>
            <a:ext uri="{FF2B5EF4-FFF2-40B4-BE49-F238E27FC236}">
              <a16:creationId xmlns="" xmlns:a16="http://schemas.microsoft.com/office/drawing/2014/main" id="{F23237D8-01DE-493B-AD8A-F8AC72EF2786}"/>
            </a:ext>
          </a:extLst>
        </xdr:cNvPr>
        <xdr:cNvSpPr txBox="1"/>
      </xdr:nvSpPr>
      <xdr:spPr>
        <a:xfrm>
          <a:off x="57150" y="70742175"/>
          <a:ext cx="8429625" cy="13906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 ramach procedur dublińskich wnioskami IN objętych było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439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 cudzoziemców. Z kolei Polska wystąpiła z takim wnioskiem do innych krajów europejskich (OUT) w przypadku 10 os.,  z czego 94% wniosków IN oraz 50% wniosków OUT zostało rozpatrzonych pozytywnie. 52% wniosków IN dotyczyło współpracy z Niemcami, a 21% - z Francją. Procedury OUT kierowane były głównie do Szwecji (30%) i Bułgarii (20%). W podziale na obywatelstwo cudzoziemców, wnioski IN dotyczyły najczęściej ob. Rosji (38%), a także Iraku (9%) i Białorusi (8%).</a:t>
          </a:r>
        </a:p>
      </xdr:txBody>
    </xdr:sp>
    <xdr:clientData/>
  </xdr:twoCellAnchor>
  <xdr:twoCellAnchor>
    <xdr:from>
      <xdr:col>0</xdr:col>
      <xdr:colOff>57150</xdr:colOff>
      <xdr:row>279</xdr:row>
      <xdr:rowOff>38100</xdr:rowOff>
    </xdr:from>
    <xdr:to>
      <xdr:col>24</xdr:col>
      <xdr:colOff>257175</xdr:colOff>
      <xdr:row>284</xdr:row>
      <xdr:rowOff>0</xdr:rowOff>
    </xdr:to>
    <xdr:sp macro="" textlink="">
      <xdr:nvSpPr>
        <xdr:cNvPr id="14" name="pole tekstowe 13">
          <a:extLst>
            <a:ext uri="{FF2B5EF4-FFF2-40B4-BE49-F238E27FC236}">
              <a16:creationId xmlns="" xmlns:a16="http://schemas.microsoft.com/office/drawing/2014/main" id="{3BA826F4-8313-4D85-93B0-F6BFE0FA2C6B}"/>
            </a:ext>
          </a:extLst>
        </xdr:cNvPr>
        <xdr:cNvSpPr txBox="1"/>
      </xdr:nvSpPr>
      <xdr:spPr>
        <a:xfrm>
          <a:off x="57150" y="78952725"/>
          <a:ext cx="8429625" cy="19335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 styczniu br. Szef UdSC wydał 845 decyzji w sprawach o udzielenie ochrony międzynarodowej, z czego 458 przyznawało jedną z form ochrony: status uchodźcy nadano 58 cudzoziemcom, a ochronę uzupełniającą udzielono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400 osobom. Status uchodźcy został nadany głównie obywatelom Afganistanu (23), Białorusi (17), Turcji i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Rosji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po 8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.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Ochronę uzupełniającą przyznano głównie obywatelom Białorusi - 181 osób, ale także 80 Ukraińcom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, 9 Afgańczykom, 6 Irakijczykom i 3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Rosjanom.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Decyzję negatywną otrzymało 164 cudzoziemców - głównie z Rosji (94 os.) i Ukrainy (8 os.). Postępowania 223 osób (w tym 103 ob. Rosji, 21 ob. Ukrainy i 19 ob. Egiptu) zostały umorzone. </a:t>
          </a:r>
        </a:p>
        <a:p>
          <a:r>
            <a:rPr lang="pl-PL" sz="1100">
              <a:latin typeface="Roboto" panose="02000000000000000000" pitchFamily="2" charset="0"/>
              <a:ea typeface="Roboto" panose="02000000000000000000" pitchFamily="2" charset="0"/>
            </a:rPr>
            <a:t>.</a:t>
          </a:r>
        </a:p>
        <a:p>
          <a:endParaRPr lang="pl-PL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  <xdr:twoCellAnchor>
    <xdr:from>
      <xdr:col>0</xdr:col>
      <xdr:colOff>57149</xdr:colOff>
      <xdr:row>323</xdr:row>
      <xdr:rowOff>57150</xdr:rowOff>
    </xdr:from>
    <xdr:to>
      <xdr:col>24</xdr:col>
      <xdr:colOff>251459</xdr:colOff>
      <xdr:row>326</xdr:row>
      <xdr:rowOff>0</xdr:rowOff>
    </xdr:to>
    <xdr:sp macro="" textlink="">
      <xdr:nvSpPr>
        <xdr:cNvPr id="15" name="pole tekstowe 14">
          <a:extLst>
            <a:ext uri="{FF2B5EF4-FFF2-40B4-BE49-F238E27FC236}">
              <a16:creationId xmlns="" xmlns:a16="http://schemas.microsoft.com/office/drawing/2014/main" id="{A5B9EE09-5F53-4ED7-B74D-D6F9301D03AD}"/>
            </a:ext>
          </a:extLst>
        </xdr:cNvPr>
        <xdr:cNvSpPr txBox="1"/>
      </xdr:nvSpPr>
      <xdr:spPr>
        <a:xfrm>
          <a:off x="57149" y="88068150"/>
          <a:ext cx="8423910" cy="9239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Według stanu na 31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stycznia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 br. pod opieką Szefa UdSC znajdowało się 3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856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 osób, z czego 700 zamieszkiwało w jednym z ośrodków dla cudzoziemców, a pozostałe 3 156 osób pobierało świadczenie pieniężne na samodzielne funkcjonowanie poza ośrodkiem.</a:t>
          </a:r>
        </a:p>
        <a:p>
          <a:endParaRPr lang="pl-PL" sz="1100"/>
        </a:p>
      </xdr:txBody>
    </xdr:sp>
    <xdr:clientData/>
  </xdr:twoCellAnchor>
  <xdr:twoCellAnchor>
    <xdr:from>
      <xdr:col>0</xdr:col>
      <xdr:colOff>53340</xdr:colOff>
      <xdr:row>334</xdr:row>
      <xdr:rowOff>53341</xdr:rowOff>
    </xdr:from>
    <xdr:to>
      <xdr:col>25</xdr:col>
      <xdr:colOff>9525</xdr:colOff>
      <xdr:row>344</xdr:row>
      <xdr:rowOff>0</xdr:rowOff>
    </xdr:to>
    <xdr:sp macro="" textlink="">
      <xdr:nvSpPr>
        <xdr:cNvPr id="16" name="pole tekstowe 15">
          <a:extLst>
            <a:ext uri="{FF2B5EF4-FFF2-40B4-BE49-F238E27FC236}">
              <a16:creationId xmlns="" xmlns:a16="http://schemas.microsoft.com/office/drawing/2014/main" id="{0DD78B97-7202-4763-8805-4CDA7D6EE134}"/>
            </a:ext>
          </a:extLst>
        </xdr:cNvPr>
        <xdr:cNvSpPr txBox="1"/>
      </xdr:nvSpPr>
      <xdr:spPr>
        <a:xfrm>
          <a:off x="53340" y="90055066"/>
          <a:ext cx="8452485" cy="2790824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Sytuacja migracyjna w Polsce w dalszym ciągu jest zdominowana przez napływ obywateli Ukrainy do Polski oraz konsekwencje wojny w tym kraju. Zauważalny jest stopniowy wzrost zainteresowania procedurą o udzielenie ochrony międzynarodowej ze strony obywateli Rosji związany z wprowadzeniem ograniczeń wjazdu na terytorium RP, jak i mobilizacją ogłoszoną w tym kraju.</a:t>
          </a:r>
          <a:br>
            <a:rPr lang="pl-PL" sz="1000">
              <a:latin typeface="Roboto" panose="02000000000000000000" pitchFamily="2" charset="0"/>
              <a:ea typeface="Roboto" panose="02000000000000000000" pitchFamily="2" charset="0"/>
            </a:rPr>
          </a:br>
          <a:endParaRPr lang="pl-PL" sz="1000"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pl-PL" sz="1000">
              <a:solidFill>
                <a:schemeClr val="dk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Od</a:t>
          </a:r>
          <a:r>
            <a:rPr lang="pl-PL" sz="100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24 lutego 2022 r. liczba zarejestrowanych wniosków o ochronę czasową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wyniosła ponad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1 582 tys. Główe obywatelstwa korzystające z tej formy ochrony to: Ukraińcy (1 577 tys.), Rosjanie (1,6 tys.), Białorusini (650),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Gruzini (362), Mołdawianie (274)  i Azerowie (288). 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Szef UdSC do końca stycznia wydał 1 342 zaświadczeń o udzielonej ochronie czasowej obywatelom państw trzecich, którzy posiadali pobyt stały lub ochronę na Ukrainie. Są to głównie Rosjanie, Białorusini, Wietnamczycy, Ukraińcy i Gruzini.</a:t>
          </a:r>
        </a:p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Zgodnie ze stanem na 31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stycznia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 2023 r. ważną ochronę czasową posiadało 974 tys. osób,</a:t>
          </a:r>
          <a:r>
            <a:rPr lang="pl-PL" sz="1000" baseline="0">
              <a:latin typeface="Roboto" panose="02000000000000000000" pitchFamily="2" charset="0"/>
              <a:ea typeface="Roboto" panose="02000000000000000000" pitchFamily="2" charset="0"/>
            </a:rPr>
            <a:t> a wszystki </a:t>
          </a:r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ważne zezwolenia na pobyt na terytorium RP posiadało blisko 1 686 tys. cudzoziemców. W porównaniu ze stanem sprzed roku wartość zwiększyła się o ponad 1 128 tys. Dominują obywatele Ukrainy (1 381 282 tys.), na drugim miejscu są Białorusini (71 tys.). </a:t>
          </a:r>
        </a:p>
        <a:p>
          <a:endParaRPr lang="pl-PL" sz="1100"/>
        </a:p>
      </xdr:txBody>
    </xdr:sp>
    <xdr:clientData/>
  </xdr:twoCellAnchor>
  <xdr:twoCellAnchor>
    <xdr:from>
      <xdr:col>0</xdr:col>
      <xdr:colOff>53340</xdr:colOff>
      <xdr:row>169</xdr:row>
      <xdr:rowOff>26671</xdr:rowOff>
    </xdr:from>
    <xdr:to>
      <xdr:col>24</xdr:col>
      <xdr:colOff>255270</xdr:colOff>
      <xdr:row>173</xdr:row>
      <xdr:rowOff>0</xdr:rowOff>
    </xdr:to>
    <xdr:sp macro="" textlink="">
      <xdr:nvSpPr>
        <xdr:cNvPr id="17" name="pole tekstowe 16">
          <a:extLst>
            <a:ext uri="{FF2B5EF4-FFF2-40B4-BE49-F238E27FC236}">
              <a16:creationId xmlns="" xmlns:a16="http://schemas.microsoft.com/office/drawing/2014/main" id="{C88CE5BC-A6B6-443B-B8DC-C3FEC5BDE23B}"/>
            </a:ext>
          </a:extLst>
        </xdr:cNvPr>
        <xdr:cNvSpPr txBox="1"/>
      </xdr:nvSpPr>
      <xdr:spPr>
        <a:xfrm>
          <a:off x="53340" y="44460796"/>
          <a:ext cx="8431530" cy="88773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>
              <a:latin typeface="Roboto" panose="02000000000000000000" pitchFamily="2" charset="0"/>
              <a:ea typeface="Roboto" panose="02000000000000000000" pitchFamily="2" charset="0"/>
            </a:rPr>
            <a:t>W styczniu br. wpłynęło do urzędu blisko 64,4 tys. wniosków w ramach konsultacji wizowych - 52,6 tys. pochodziło od innych państw członkowskich, a blisko 11,9 tys. od konsulów. Nieznacznie mniej zostało wydanych decyzji. Ogółem wydano 59,4 tys., blisko 49 tys. dotyczyło wniosków w sprawach od innych państw, a 10,4 tys. w sprawach dotyczących wniosków od konsulów.</a:t>
          </a:r>
        </a:p>
        <a:p>
          <a:endParaRPr lang="pl-PL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Z355"/>
  <sheetViews>
    <sheetView showGridLines="0" tabSelected="1" zoomScaleNormal="100" zoomScalePageLayoutView="70" workbookViewId="0"/>
  </sheetViews>
  <sheetFormatPr defaultColWidth="4.140625" defaultRowHeight="15" x14ac:dyDescent="0.25"/>
  <cols>
    <col min="1" max="24" width="5" style="3" customWidth="1"/>
    <col min="25" max="25" width="3.85546875" style="6" customWidth="1"/>
    <col min="26" max="16384" width="4.140625" style="3"/>
  </cols>
  <sheetData>
    <row r="1" spans="1:26" x14ac:dyDescent="0.25">
      <c r="T1" s="40"/>
      <c r="U1" s="41"/>
      <c r="V1" s="41"/>
      <c r="W1" s="41"/>
      <c r="X1" s="41"/>
      <c r="Y1" s="41"/>
      <c r="Z1" s="41"/>
    </row>
    <row r="2" spans="1:26" x14ac:dyDescent="0.25">
      <c r="Q2" s="5"/>
      <c r="T2" s="41"/>
      <c r="U2" s="41"/>
      <c r="V2" s="41"/>
      <c r="W2" s="41"/>
      <c r="X2" s="41"/>
      <c r="Y2" s="41"/>
      <c r="Z2" s="41"/>
    </row>
    <row r="3" spans="1:26" x14ac:dyDescent="0.25">
      <c r="T3" s="41"/>
      <c r="U3" s="41"/>
      <c r="V3" s="41"/>
      <c r="W3" s="41"/>
      <c r="X3" s="41"/>
      <c r="Y3" s="41"/>
      <c r="Z3" s="41"/>
    </row>
    <row r="4" spans="1:26" x14ac:dyDescent="0.25">
      <c r="T4" s="41"/>
      <c r="U4" s="41"/>
      <c r="V4" s="41"/>
      <c r="W4" s="41"/>
      <c r="X4" s="41"/>
      <c r="Y4" s="41"/>
      <c r="Z4" s="41"/>
    </row>
    <row r="5" spans="1:26" x14ac:dyDescent="0.25">
      <c r="E5" s="75" t="s">
        <v>66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T5" s="41"/>
      <c r="U5" s="41"/>
      <c r="V5" s="41"/>
      <c r="W5" s="41"/>
      <c r="X5" s="41"/>
      <c r="Y5" s="41"/>
      <c r="Z5" s="41"/>
    </row>
    <row r="6" spans="1:26" x14ac:dyDescent="0.25"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T6" s="41"/>
      <c r="U6" s="41"/>
      <c r="V6" s="41"/>
      <c r="W6" s="41"/>
      <c r="X6" s="41"/>
      <c r="Y6" s="41"/>
      <c r="Z6" s="41"/>
    </row>
    <row r="7" spans="1:26" x14ac:dyDescent="0.25"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T7" s="41"/>
      <c r="U7" s="41"/>
      <c r="V7" s="41"/>
      <c r="W7" s="41"/>
      <c r="X7" s="41"/>
      <c r="Y7" s="41"/>
      <c r="Z7" s="41"/>
    </row>
    <row r="8" spans="1:26" x14ac:dyDescent="0.25"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T8" s="41"/>
      <c r="U8" s="41"/>
      <c r="V8" s="41"/>
      <c r="W8" s="41"/>
      <c r="X8" s="41"/>
      <c r="Y8" s="41"/>
      <c r="Z8" s="41"/>
    </row>
    <row r="9" spans="1:26" ht="19.5" x14ac:dyDescent="0.3">
      <c r="E9" s="76" t="str">
        <f>CONCATENATE("w okresie ",Arkusz18!A2," - ",Arkusz18!B2," r.")</f>
        <v>w okresie 01.01.2023 - 31.01.2023 r.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T9" s="41"/>
      <c r="U9" s="41"/>
      <c r="V9" s="41"/>
      <c r="W9" s="41"/>
      <c r="X9" s="41"/>
      <c r="Y9" s="41"/>
      <c r="Z9" s="41"/>
    </row>
    <row r="10" spans="1:26" x14ac:dyDescent="0.25">
      <c r="T10" s="41"/>
      <c r="U10" s="41"/>
      <c r="V10" s="41"/>
      <c r="W10" s="41"/>
      <c r="X10" s="41"/>
      <c r="Y10" s="41"/>
      <c r="Z10" s="41"/>
    </row>
    <row r="11" spans="1:26" x14ac:dyDescent="0.25">
      <c r="T11" s="41"/>
      <c r="U11" s="41"/>
      <c r="V11" s="41"/>
      <c r="W11" s="41"/>
      <c r="X11" s="41"/>
      <c r="Y11" s="41"/>
      <c r="Z11" s="41"/>
    </row>
    <row r="12" spans="1:26" x14ac:dyDescent="0.25">
      <c r="T12" s="41"/>
      <c r="U12" s="41"/>
      <c r="V12" s="41"/>
      <c r="W12" s="41"/>
      <c r="X12" s="41"/>
      <c r="Y12" s="41"/>
      <c r="Z12" s="41"/>
    </row>
    <row r="13" spans="1:26" x14ac:dyDescent="0.25">
      <c r="T13" s="41"/>
      <c r="U13" s="41"/>
      <c r="V13" s="41"/>
      <c r="W13" s="41"/>
      <c r="X13" s="41"/>
      <c r="Y13" s="41"/>
      <c r="Z13" s="41"/>
    </row>
    <row r="14" spans="1:26" x14ac:dyDescent="0.25">
      <c r="T14" s="41"/>
      <c r="U14" s="41"/>
      <c r="V14" s="41"/>
      <c r="W14" s="41"/>
      <c r="X14" s="41"/>
      <c r="Y14" s="41"/>
      <c r="Z14" s="41"/>
    </row>
    <row r="15" spans="1:26" ht="18.75" x14ac:dyDescent="0.25">
      <c r="A15" s="8" t="s">
        <v>70</v>
      </c>
      <c r="T15" s="41"/>
      <c r="U15" s="41"/>
      <c r="V15" s="41"/>
      <c r="W15" s="41"/>
      <c r="X15" s="41"/>
      <c r="Y15" s="41"/>
      <c r="Z15" s="41"/>
    </row>
    <row r="16" spans="1:26" ht="18.75" x14ac:dyDescent="0.25">
      <c r="A16" s="8"/>
    </row>
    <row r="18" spans="1:26" x14ac:dyDescent="0.25">
      <c r="A18" s="58" t="s">
        <v>138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</row>
    <row r="19" spans="1:26" x14ac:dyDescent="0.2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spans="1:26" x14ac:dyDescent="0.25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</row>
    <row r="21" spans="1:26" ht="15.75" thickBot="1" x14ac:dyDescent="0.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6" ht="28.5" customHeight="1" x14ac:dyDescent="0.25">
      <c r="G22" s="148" t="s">
        <v>2</v>
      </c>
      <c r="H22" s="79"/>
      <c r="I22" s="79"/>
      <c r="J22" s="79"/>
      <c r="K22" s="79" t="s">
        <v>3</v>
      </c>
      <c r="L22" s="79"/>
      <c r="M22" s="141" t="str">
        <f>CONCATENATE("decyzje ",Arkusz18!A2," - ",Arkusz18!B2," r.")</f>
        <v>decyzje 01.01.2023 - 31.01.2023 r.</v>
      </c>
      <c r="N22" s="141"/>
      <c r="O22" s="141"/>
      <c r="P22" s="141"/>
      <c r="Q22" s="141"/>
      <c r="R22" s="142"/>
    </row>
    <row r="23" spans="1:26" ht="60" customHeight="1" x14ac:dyDescent="0.25">
      <c r="G23" s="149"/>
      <c r="H23" s="80"/>
      <c r="I23" s="80"/>
      <c r="J23" s="80"/>
      <c r="K23" s="80"/>
      <c r="L23" s="80"/>
      <c r="M23" s="77" t="s">
        <v>25</v>
      </c>
      <c r="N23" s="77"/>
      <c r="O23" s="77" t="s">
        <v>26</v>
      </c>
      <c r="P23" s="77"/>
      <c r="Q23" s="77" t="s">
        <v>27</v>
      </c>
      <c r="R23" s="78"/>
    </row>
    <row r="24" spans="1:26" x14ac:dyDescent="0.25">
      <c r="G24" s="146" t="s">
        <v>34</v>
      </c>
      <c r="H24" s="147"/>
      <c r="I24" s="147"/>
      <c r="J24" s="147"/>
      <c r="K24" s="59">
        <f>Arkusz9!B5</f>
        <v>41061</v>
      </c>
      <c r="L24" s="59"/>
      <c r="M24" s="55">
        <f>Arkusz9!B3</f>
        <v>25776</v>
      </c>
      <c r="N24" s="55"/>
      <c r="O24" s="55">
        <f>Arkusz9!B2</f>
        <v>2469</v>
      </c>
      <c r="P24" s="55"/>
      <c r="Q24" s="55">
        <f>Arkusz9!B4</f>
        <v>1088</v>
      </c>
      <c r="R24" s="72"/>
    </row>
    <row r="25" spans="1:26" x14ac:dyDescent="0.25">
      <c r="G25" s="144" t="s">
        <v>35</v>
      </c>
      <c r="H25" s="145"/>
      <c r="I25" s="145"/>
      <c r="J25" s="145"/>
      <c r="K25" s="143">
        <f>Arkusz9!B13</f>
        <v>3781</v>
      </c>
      <c r="L25" s="143"/>
      <c r="M25" s="73">
        <f>Arkusz9!B11</f>
        <v>2015</v>
      </c>
      <c r="N25" s="73"/>
      <c r="O25" s="73">
        <f>Arkusz9!B10</f>
        <v>154</v>
      </c>
      <c r="P25" s="73"/>
      <c r="Q25" s="73">
        <f>Arkusz9!B12</f>
        <v>95</v>
      </c>
      <c r="R25" s="74"/>
    </row>
    <row r="26" spans="1:26" ht="15.75" thickBot="1" x14ac:dyDescent="0.3">
      <c r="G26" s="260" t="s">
        <v>24</v>
      </c>
      <c r="H26" s="261"/>
      <c r="I26" s="261"/>
      <c r="J26" s="261"/>
      <c r="K26" s="192">
        <f>Arkusz9!B9</f>
        <v>1693</v>
      </c>
      <c r="L26" s="192"/>
      <c r="M26" s="81">
        <f>Arkusz9!B7</f>
        <v>782</v>
      </c>
      <c r="N26" s="81"/>
      <c r="O26" s="81">
        <f>Arkusz9!B6</f>
        <v>62</v>
      </c>
      <c r="P26" s="81"/>
      <c r="Q26" s="81">
        <f>Arkusz9!B8</f>
        <v>83</v>
      </c>
      <c r="R26" s="191"/>
    </row>
    <row r="27" spans="1:26" ht="15.75" thickBot="1" x14ac:dyDescent="0.3">
      <c r="G27" s="84" t="s">
        <v>72</v>
      </c>
      <c r="H27" s="85"/>
      <c r="I27" s="85"/>
      <c r="J27" s="85"/>
      <c r="K27" s="82">
        <f>SUM(K24:K26)</f>
        <v>46535</v>
      </c>
      <c r="L27" s="82"/>
      <c r="M27" s="82">
        <f>SUM(M24:M26)</f>
        <v>28573</v>
      </c>
      <c r="N27" s="82"/>
      <c r="O27" s="82">
        <f>SUM(O24:O26)</f>
        <v>2685</v>
      </c>
      <c r="P27" s="82"/>
      <c r="Q27" s="82">
        <f>SUM(Q24:Q26)</f>
        <v>1266</v>
      </c>
      <c r="R27" s="83"/>
    </row>
    <row r="31" spans="1:26" x14ac:dyDescent="0.25">
      <c r="V31" s="11"/>
      <c r="W31" s="11"/>
      <c r="Z31" s="11"/>
    </row>
    <row r="37" spans="7:26" x14ac:dyDescent="0.25">
      <c r="V37" s="19"/>
      <c r="W37" s="19"/>
      <c r="X37" s="19"/>
      <c r="Y37" s="20"/>
      <c r="Z37" s="19"/>
    </row>
    <row r="38" spans="7:26" x14ac:dyDescent="0.25">
      <c r="V38" s="19"/>
      <c r="W38" s="19"/>
      <c r="X38" s="19"/>
      <c r="Y38" s="20"/>
      <c r="Z38" s="19"/>
    </row>
    <row r="39" spans="7:26" x14ac:dyDescent="0.25">
      <c r="V39" s="19"/>
      <c r="W39" s="19"/>
      <c r="X39" s="19"/>
      <c r="Y39" s="20"/>
      <c r="Z39" s="19"/>
    </row>
    <row r="40" spans="7:26" x14ac:dyDescent="0.25">
      <c r="V40" s="19"/>
      <c r="W40" s="19"/>
      <c r="X40" s="19"/>
      <c r="Y40" s="20"/>
      <c r="Z40" s="19"/>
    </row>
    <row r="41" spans="7:26" x14ac:dyDescent="0.25">
      <c r="V41" s="19"/>
      <c r="W41" s="19"/>
      <c r="X41" s="19"/>
      <c r="Y41" s="20"/>
      <c r="Z41" s="19"/>
    </row>
    <row r="42" spans="7:26" x14ac:dyDescent="0.25">
      <c r="V42" s="19"/>
      <c r="W42" s="19"/>
      <c r="X42" s="19"/>
      <c r="Y42" s="20"/>
      <c r="Z42" s="19"/>
    </row>
    <row r="43" spans="7:26" x14ac:dyDescent="0.25">
      <c r="V43" s="19"/>
      <c r="W43" s="19"/>
      <c r="X43" s="19"/>
      <c r="Y43" s="20"/>
      <c r="Z43" s="19"/>
    </row>
    <row r="44" spans="7:26" x14ac:dyDescent="0.25">
      <c r="V44" s="19"/>
      <c r="W44" s="19"/>
      <c r="X44" s="19"/>
      <c r="Y44" s="20"/>
      <c r="Z44" s="19"/>
    </row>
    <row r="45" spans="7:26" ht="15.75" thickBot="1" x14ac:dyDescent="0.3">
      <c r="V45" s="19"/>
      <c r="W45" s="19"/>
      <c r="X45" s="19"/>
      <c r="Y45" s="20"/>
      <c r="Z45" s="19"/>
    </row>
    <row r="46" spans="7:26" ht="63.75" customHeight="1" x14ac:dyDescent="0.25">
      <c r="G46" s="280" t="s">
        <v>2</v>
      </c>
      <c r="H46" s="281"/>
      <c r="I46" s="281"/>
      <c r="J46" s="281"/>
      <c r="K46" s="281"/>
      <c r="L46" s="281"/>
      <c r="M46" s="281"/>
      <c r="N46" s="281"/>
      <c r="O46" s="284" t="s">
        <v>3</v>
      </c>
      <c r="P46" s="284"/>
      <c r="Q46" s="272" t="s">
        <v>77</v>
      </c>
      <c r="R46" s="273"/>
      <c r="U46" s="19"/>
      <c r="V46" s="19"/>
      <c r="W46" s="19"/>
      <c r="X46" s="19"/>
      <c r="Y46" s="20"/>
    </row>
    <row r="47" spans="7:26" x14ac:dyDescent="0.25">
      <c r="G47" s="282"/>
      <c r="H47" s="283"/>
      <c r="I47" s="283"/>
      <c r="J47" s="283"/>
      <c r="K47" s="283"/>
      <c r="L47" s="283"/>
      <c r="M47" s="283"/>
      <c r="N47" s="283"/>
      <c r="O47" s="285"/>
      <c r="P47" s="285"/>
      <c r="Q47" s="274"/>
      <c r="R47" s="275"/>
      <c r="U47" s="19"/>
      <c r="V47" s="19"/>
      <c r="W47" s="19"/>
      <c r="X47" s="19"/>
      <c r="Y47" s="20"/>
    </row>
    <row r="48" spans="7:26" x14ac:dyDescent="0.25">
      <c r="G48" s="228" t="s">
        <v>73</v>
      </c>
      <c r="H48" s="229"/>
      <c r="I48" s="229"/>
      <c r="J48" s="229"/>
      <c r="K48" s="229"/>
      <c r="L48" s="229"/>
      <c r="M48" s="229"/>
      <c r="N48" s="229"/>
      <c r="O48" s="270">
        <f>Arkusz10!A2</f>
        <v>388</v>
      </c>
      <c r="P48" s="270"/>
      <c r="Q48" s="276">
        <f>Arkusz10!A3</f>
        <v>351</v>
      </c>
      <c r="R48" s="277"/>
      <c r="U48" s="19"/>
      <c r="V48" s="19"/>
      <c r="W48" s="19"/>
      <c r="X48" s="19"/>
      <c r="Y48" s="20"/>
    </row>
    <row r="49" spans="1:26" x14ac:dyDescent="0.25">
      <c r="G49" s="266" t="s">
        <v>74</v>
      </c>
      <c r="H49" s="267"/>
      <c r="I49" s="267"/>
      <c r="J49" s="267"/>
      <c r="K49" s="267"/>
      <c r="L49" s="267"/>
      <c r="M49" s="267"/>
      <c r="N49" s="267"/>
      <c r="O49" s="271">
        <f>Arkusz10!A4</f>
        <v>35</v>
      </c>
      <c r="P49" s="271"/>
      <c r="Q49" s="278">
        <f>Arkusz10!A5</f>
        <v>27</v>
      </c>
      <c r="R49" s="279"/>
      <c r="U49" s="19"/>
      <c r="V49" s="19"/>
      <c r="W49" s="19"/>
      <c r="X49" s="19"/>
      <c r="Y49" s="20"/>
    </row>
    <row r="50" spans="1:26" x14ac:dyDescent="0.25">
      <c r="G50" s="228" t="s">
        <v>75</v>
      </c>
      <c r="H50" s="229"/>
      <c r="I50" s="229"/>
      <c r="J50" s="229"/>
      <c r="K50" s="229"/>
      <c r="L50" s="229"/>
      <c r="M50" s="229"/>
      <c r="N50" s="229"/>
      <c r="O50" s="270">
        <f>Arkusz10!A6</f>
        <v>0</v>
      </c>
      <c r="P50" s="270"/>
      <c r="Q50" s="276">
        <f>Arkusz10!A7</f>
        <v>0</v>
      </c>
      <c r="R50" s="277"/>
      <c r="U50" s="19"/>
      <c r="V50" s="19"/>
      <c r="W50" s="19"/>
      <c r="X50" s="19"/>
      <c r="Y50" s="20"/>
    </row>
    <row r="51" spans="1:26" ht="15.75" thickBot="1" x14ac:dyDescent="0.3">
      <c r="G51" s="264" t="s">
        <v>76</v>
      </c>
      <c r="H51" s="265"/>
      <c r="I51" s="265"/>
      <c r="J51" s="265"/>
      <c r="K51" s="265"/>
      <c r="L51" s="265"/>
      <c r="M51" s="265"/>
      <c r="N51" s="265"/>
      <c r="O51" s="262">
        <f>Arkusz10!A8</f>
        <v>7</v>
      </c>
      <c r="P51" s="262"/>
      <c r="Q51" s="287">
        <f>Arkusz10!A9</f>
        <v>3</v>
      </c>
      <c r="R51" s="288"/>
      <c r="U51" s="19"/>
      <c r="V51" s="19"/>
      <c r="W51" s="19"/>
      <c r="X51" s="19"/>
      <c r="Y51" s="20"/>
    </row>
    <row r="52" spans="1:26" ht="15.75" thickBot="1" x14ac:dyDescent="0.3">
      <c r="G52" s="268" t="s">
        <v>72</v>
      </c>
      <c r="H52" s="269"/>
      <c r="I52" s="269"/>
      <c r="J52" s="269"/>
      <c r="K52" s="269"/>
      <c r="L52" s="269"/>
      <c r="M52" s="269"/>
      <c r="N52" s="269"/>
      <c r="O52" s="263">
        <f>SUM(O48:O51)</f>
        <v>430</v>
      </c>
      <c r="P52" s="263"/>
      <c r="Q52" s="289">
        <f>SUM(Q48:Q51)</f>
        <v>381</v>
      </c>
      <c r="R52" s="290"/>
      <c r="U52" s="19"/>
      <c r="V52" s="19"/>
      <c r="W52" s="19"/>
      <c r="X52" s="19"/>
      <c r="Y52" s="20"/>
    </row>
    <row r="53" spans="1:26" x14ac:dyDescent="0.25">
      <c r="V53" s="19"/>
      <c r="W53" s="19"/>
      <c r="X53" s="19"/>
      <c r="Y53" s="20"/>
      <c r="Z53" s="19"/>
    </row>
    <row r="54" spans="1:26" x14ac:dyDescent="0.25">
      <c r="V54" s="19"/>
      <c r="W54" s="19"/>
      <c r="X54" s="19"/>
      <c r="Y54" s="20"/>
      <c r="Z54" s="19"/>
    </row>
    <row r="55" spans="1:26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</row>
    <row r="56" spans="1:26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</row>
    <row r="57" spans="1:26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</row>
    <row r="58" spans="1:26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</row>
    <row r="59" spans="1:26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</row>
    <row r="60" spans="1:26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</row>
    <row r="61" spans="1:26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</row>
    <row r="62" spans="1:26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</row>
    <row r="63" spans="1:26" x14ac:dyDescent="0.25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</row>
    <row r="65" spans="1:26" ht="36" customHeight="1" x14ac:dyDescent="0.25">
      <c r="A65" s="58" t="s">
        <v>139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</row>
    <row r="66" spans="1:26" x14ac:dyDescent="0.25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</row>
    <row r="67" spans="1:26" ht="15.75" thickBot="1" x14ac:dyDescent="0.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291" t="str">
        <f>CONCATENATE(Arkusz18!C2," - ",Arkusz18!B2," r.")</f>
        <v>01.01.2023 - 31.01.2023 r.</v>
      </c>
      <c r="M67" s="291"/>
      <c r="N67" s="291"/>
      <c r="O67" s="291"/>
      <c r="P67" s="291"/>
      <c r="Q67" s="291"/>
      <c r="R67" s="291"/>
      <c r="S67" s="291"/>
      <c r="T67" s="291"/>
      <c r="U67" s="291"/>
      <c r="V67" s="291"/>
    </row>
    <row r="68" spans="1:26" ht="187.5" x14ac:dyDescent="0.25">
      <c r="C68" s="189" t="s">
        <v>2</v>
      </c>
      <c r="D68" s="190"/>
      <c r="E68" s="190"/>
      <c r="F68" s="190"/>
      <c r="G68" s="190"/>
      <c r="H68" s="190"/>
      <c r="I68" s="190"/>
      <c r="J68" s="190"/>
      <c r="K68" s="190"/>
      <c r="L68" s="56" t="s">
        <v>79</v>
      </c>
      <c r="M68" s="56"/>
      <c r="N68" s="21" t="s">
        <v>12</v>
      </c>
      <c r="O68" s="21" t="s">
        <v>94</v>
      </c>
      <c r="P68" s="21" t="s">
        <v>84</v>
      </c>
      <c r="Q68" s="21" t="s">
        <v>53</v>
      </c>
      <c r="R68" s="21" t="s">
        <v>39</v>
      </c>
      <c r="S68" s="21" t="s">
        <v>4</v>
      </c>
      <c r="T68" s="21" t="s">
        <v>42</v>
      </c>
      <c r="U68" s="21" t="s">
        <v>83</v>
      </c>
      <c r="V68" s="56" t="s">
        <v>78</v>
      </c>
      <c r="W68" s="57"/>
      <c r="Y68" s="3"/>
      <c r="Z68" s="6"/>
    </row>
    <row r="69" spans="1:26" x14ac:dyDescent="0.25">
      <c r="C69" s="61" t="s">
        <v>34</v>
      </c>
      <c r="D69" s="62"/>
      <c r="E69" s="62"/>
      <c r="F69" s="62"/>
      <c r="G69" s="62"/>
      <c r="H69" s="62"/>
      <c r="I69" s="62"/>
      <c r="J69" s="62"/>
      <c r="K69" s="62"/>
      <c r="L69" s="55">
        <f>Arkusz13!C2</f>
        <v>1427</v>
      </c>
      <c r="M69" s="55"/>
      <c r="N69" s="22">
        <f>Arkusz13!C18</f>
        <v>401</v>
      </c>
      <c r="O69" s="22">
        <f>Arkusz13!C34</f>
        <v>744</v>
      </c>
      <c r="P69" s="22">
        <f>Arkusz13!C50</f>
        <v>207</v>
      </c>
      <c r="Q69" s="22">
        <f>Arkusz13!C66</f>
        <v>11</v>
      </c>
      <c r="R69" s="22">
        <f>Arkusz13!C82</f>
        <v>0</v>
      </c>
      <c r="S69" s="22">
        <f>Arkusz13!C98</f>
        <v>0</v>
      </c>
      <c r="T69" s="22">
        <f>Arkusz13!C114</f>
        <v>0</v>
      </c>
      <c r="U69" s="22">
        <f>Arkusz13!C130-SUM(N69:T69)</f>
        <v>128</v>
      </c>
      <c r="V69" s="59">
        <f t="shared" ref="V69:V83" si="0">SUM(N69:U69)</f>
        <v>1491</v>
      </c>
      <c r="W69" s="60"/>
      <c r="Y69" s="3"/>
      <c r="Z69" s="6"/>
    </row>
    <row r="70" spans="1:26" x14ac:dyDescent="0.25">
      <c r="C70" s="66" t="s">
        <v>35</v>
      </c>
      <c r="D70" s="67"/>
      <c r="E70" s="67"/>
      <c r="F70" s="67"/>
      <c r="G70" s="67"/>
      <c r="H70" s="67"/>
      <c r="I70" s="67"/>
      <c r="J70" s="67"/>
      <c r="K70" s="67"/>
      <c r="L70" s="55">
        <f>Arkusz13!C3</f>
        <v>66</v>
      </c>
      <c r="M70" s="55"/>
      <c r="N70" s="22">
        <f>Arkusz13!C19</f>
        <v>20</v>
      </c>
      <c r="O70" s="22">
        <f>Arkusz13!C35</f>
        <v>7</v>
      </c>
      <c r="P70" s="22">
        <f>Arkusz13!C51</f>
        <v>7</v>
      </c>
      <c r="Q70" s="22">
        <f>Arkusz13!C67</f>
        <v>1</v>
      </c>
      <c r="R70" s="22">
        <f>Arkusz13!C83</f>
        <v>0</v>
      </c>
      <c r="S70" s="22">
        <f>Arkusz13!C99</f>
        <v>0</v>
      </c>
      <c r="T70" s="22">
        <f>Arkusz13!C115</f>
        <v>0</v>
      </c>
      <c r="U70" s="22">
        <f>Arkusz13!C131-SUM(N70:T70)</f>
        <v>15</v>
      </c>
      <c r="V70" s="59">
        <f t="shared" si="0"/>
        <v>50</v>
      </c>
      <c r="W70" s="60"/>
      <c r="Y70" s="3"/>
      <c r="Z70" s="6"/>
    </row>
    <row r="71" spans="1:26" x14ac:dyDescent="0.25">
      <c r="C71" s="61" t="s">
        <v>36</v>
      </c>
      <c r="D71" s="62"/>
      <c r="E71" s="62"/>
      <c r="F71" s="62"/>
      <c r="G71" s="62"/>
      <c r="H71" s="62"/>
      <c r="I71" s="62"/>
      <c r="J71" s="62"/>
      <c r="K71" s="62"/>
      <c r="L71" s="55">
        <f>Arkusz13!C4</f>
        <v>31</v>
      </c>
      <c r="M71" s="55"/>
      <c r="N71" s="22">
        <f>Arkusz13!C20</f>
        <v>27</v>
      </c>
      <c r="O71" s="22">
        <f>Arkusz13!C36</f>
        <v>9</v>
      </c>
      <c r="P71" s="22">
        <f>Arkusz13!C52</f>
        <v>8</v>
      </c>
      <c r="Q71" s="22">
        <f>Arkusz13!C68</f>
        <v>1</v>
      </c>
      <c r="R71" s="22">
        <f>Arkusz13!C84</f>
        <v>0</v>
      </c>
      <c r="S71" s="22">
        <f>Arkusz13!C100</f>
        <v>0</v>
      </c>
      <c r="T71" s="22">
        <f>Arkusz13!C116</f>
        <v>0</v>
      </c>
      <c r="U71" s="22">
        <f>Arkusz13!C132-SUM(N71:T71)</f>
        <v>3</v>
      </c>
      <c r="V71" s="59">
        <f t="shared" si="0"/>
        <v>48</v>
      </c>
      <c r="W71" s="60"/>
      <c r="Y71" s="3"/>
      <c r="Z71" s="6"/>
    </row>
    <row r="72" spans="1:26" x14ac:dyDescent="0.25">
      <c r="C72" s="66" t="s">
        <v>37</v>
      </c>
      <c r="D72" s="67"/>
      <c r="E72" s="67"/>
      <c r="F72" s="67"/>
      <c r="G72" s="67"/>
      <c r="H72" s="67"/>
      <c r="I72" s="67"/>
      <c r="J72" s="67"/>
      <c r="K72" s="67"/>
      <c r="L72" s="55">
        <f>Arkusz13!C5</f>
        <v>2</v>
      </c>
      <c r="M72" s="55"/>
      <c r="N72" s="22">
        <f>Arkusz13!C21</f>
        <v>0</v>
      </c>
      <c r="O72" s="22">
        <f>Arkusz13!C37</f>
        <v>0</v>
      </c>
      <c r="P72" s="22">
        <f>Arkusz13!C53</f>
        <v>0</v>
      </c>
      <c r="Q72" s="22">
        <f>Arkusz13!C69</f>
        <v>0</v>
      </c>
      <c r="R72" s="22">
        <f>Arkusz13!C85</f>
        <v>0</v>
      </c>
      <c r="S72" s="22">
        <f>Arkusz13!C101</f>
        <v>0</v>
      </c>
      <c r="T72" s="22">
        <f>Arkusz13!C117</f>
        <v>0</v>
      </c>
      <c r="U72" s="22">
        <f>Arkusz13!C133-SUM(N72:T72)</f>
        <v>0</v>
      </c>
      <c r="V72" s="59">
        <f t="shared" si="0"/>
        <v>0</v>
      </c>
      <c r="W72" s="60"/>
      <c r="Y72" s="3"/>
      <c r="Z72" s="6"/>
    </row>
    <row r="73" spans="1:26" x14ac:dyDescent="0.25">
      <c r="C73" s="61" t="s">
        <v>38</v>
      </c>
      <c r="D73" s="62"/>
      <c r="E73" s="62"/>
      <c r="F73" s="62"/>
      <c r="G73" s="62"/>
      <c r="H73" s="62"/>
      <c r="I73" s="62"/>
      <c r="J73" s="62"/>
      <c r="K73" s="62"/>
      <c r="L73" s="55">
        <f>Arkusz13!C6</f>
        <v>0</v>
      </c>
      <c r="M73" s="55"/>
      <c r="N73" s="22">
        <f>Arkusz13!C22</f>
        <v>0</v>
      </c>
      <c r="O73" s="22">
        <f>Arkusz13!C38</f>
        <v>0</v>
      </c>
      <c r="P73" s="22">
        <f>Arkusz13!C54</f>
        <v>0</v>
      </c>
      <c r="Q73" s="22">
        <f>Arkusz13!C70</f>
        <v>0</v>
      </c>
      <c r="R73" s="22">
        <f>Arkusz13!C86</f>
        <v>0</v>
      </c>
      <c r="S73" s="22">
        <f>Arkusz13!C102</f>
        <v>0</v>
      </c>
      <c r="T73" s="22">
        <f>Arkusz13!C118</f>
        <v>0</v>
      </c>
      <c r="U73" s="22">
        <f>Arkusz13!C134-SUM(N73:T73)</f>
        <v>0</v>
      </c>
      <c r="V73" s="59">
        <f t="shared" si="0"/>
        <v>0</v>
      </c>
      <c r="W73" s="60"/>
      <c r="Y73" s="3"/>
      <c r="Z73" s="6"/>
    </row>
    <row r="74" spans="1:26" x14ac:dyDescent="0.25">
      <c r="C74" s="66" t="s">
        <v>46</v>
      </c>
      <c r="D74" s="67"/>
      <c r="E74" s="67"/>
      <c r="F74" s="67"/>
      <c r="G74" s="67"/>
      <c r="H74" s="67"/>
      <c r="I74" s="67"/>
      <c r="J74" s="67"/>
      <c r="K74" s="67"/>
      <c r="L74" s="55">
        <f>Arkusz13!C7</f>
        <v>2</v>
      </c>
      <c r="M74" s="55"/>
      <c r="N74" s="22">
        <f>Arkusz13!C23</f>
        <v>0</v>
      </c>
      <c r="O74" s="22">
        <f>Arkusz13!C39</f>
        <v>0</v>
      </c>
      <c r="P74" s="22">
        <f>Arkusz13!C55</f>
        <v>0</v>
      </c>
      <c r="Q74" s="22">
        <f>Arkusz13!C71</f>
        <v>0</v>
      </c>
      <c r="R74" s="22">
        <f>Arkusz13!C87</f>
        <v>0</v>
      </c>
      <c r="S74" s="22">
        <f>Arkusz13!C103</f>
        <v>0</v>
      </c>
      <c r="T74" s="22">
        <f>Arkusz13!C119</f>
        <v>0</v>
      </c>
      <c r="U74" s="22">
        <f>Arkusz13!C135-SUM(N74:T74)</f>
        <v>0</v>
      </c>
      <c r="V74" s="59">
        <f t="shared" si="0"/>
        <v>0</v>
      </c>
      <c r="W74" s="60"/>
      <c r="Y74" s="3"/>
      <c r="Z74" s="6"/>
    </row>
    <row r="75" spans="1:26" x14ac:dyDescent="0.25">
      <c r="C75" s="61" t="s">
        <v>47</v>
      </c>
      <c r="D75" s="62"/>
      <c r="E75" s="62"/>
      <c r="F75" s="62"/>
      <c r="G75" s="62"/>
      <c r="H75" s="62"/>
      <c r="I75" s="62"/>
      <c r="J75" s="62"/>
      <c r="K75" s="62"/>
      <c r="L75" s="55">
        <f>Arkusz13!C8</f>
        <v>0</v>
      </c>
      <c r="M75" s="55"/>
      <c r="N75" s="22">
        <f>Arkusz13!C24</f>
        <v>0</v>
      </c>
      <c r="O75" s="22">
        <f>Arkusz13!C40</f>
        <v>0</v>
      </c>
      <c r="P75" s="22">
        <f>Arkusz13!C56</f>
        <v>0</v>
      </c>
      <c r="Q75" s="22">
        <f>Arkusz13!C72</f>
        <v>0</v>
      </c>
      <c r="R75" s="22">
        <f>Arkusz13!C88</f>
        <v>0</v>
      </c>
      <c r="S75" s="22">
        <f>Arkusz13!C104</f>
        <v>0</v>
      </c>
      <c r="T75" s="22">
        <f>Arkusz13!C120</f>
        <v>0</v>
      </c>
      <c r="U75" s="22">
        <f>Arkusz13!C136-SUM(N75:T75)</f>
        <v>0</v>
      </c>
      <c r="V75" s="59">
        <f t="shared" si="0"/>
        <v>0</v>
      </c>
      <c r="W75" s="60"/>
      <c r="Y75" s="3"/>
      <c r="Z75" s="6"/>
    </row>
    <row r="76" spans="1:26" x14ac:dyDescent="0.25">
      <c r="C76" s="66" t="s">
        <v>4</v>
      </c>
      <c r="D76" s="67"/>
      <c r="E76" s="67"/>
      <c r="F76" s="67"/>
      <c r="G76" s="67"/>
      <c r="H76" s="67"/>
      <c r="I76" s="67"/>
      <c r="J76" s="67"/>
      <c r="K76" s="67"/>
      <c r="L76" s="55">
        <f>Arkusz13!C9</f>
        <v>0</v>
      </c>
      <c r="M76" s="55"/>
      <c r="N76" s="22">
        <f>Arkusz13!C25</f>
        <v>0</v>
      </c>
      <c r="O76" s="22">
        <f>Arkusz13!C41</f>
        <v>0</v>
      </c>
      <c r="P76" s="22">
        <f>Arkusz13!C57</f>
        <v>0</v>
      </c>
      <c r="Q76" s="22">
        <f>Arkusz13!C73</f>
        <v>0</v>
      </c>
      <c r="R76" s="22">
        <f>Arkusz13!C89</f>
        <v>0</v>
      </c>
      <c r="S76" s="22">
        <f>Arkusz13!C105</f>
        <v>0</v>
      </c>
      <c r="T76" s="22">
        <f>Arkusz13!C121</f>
        <v>0</v>
      </c>
      <c r="U76" s="22">
        <f>Arkusz13!C137-SUM(N76:T76)</f>
        <v>0</v>
      </c>
      <c r="V76" s="59">
        <f t="shared" si="0"/>
        <v>0</v>
      </c>
      <c r="W76" s="60"/>
      <c r="Y76" s="3"/>
      <c r="Z76" s="6"/>
    </row>
    <row r="77" spans="1:26" x14ac:dyDescent="0.25">
      <c r="C77" s="61" t="s">
        <v>39</v>
      </c>
      <c r="D77" s="62"/>
      <c r="E77" s="62"/>
      <c r="F77" s="62"/>
      <c r="G77" s="62"/>
      <c r="H77" s="62"/>
      <c r="I77" s="62"/>
      <c r="J77" s="62"/>
      <c r="K77" s="62"/>
      <c r="L77" s="55">
        <f>Arkusz13!C10</f>
        <v>8</v>
      </c>
      <c r="M77" s="55"/>
      <c r="N77" s="22">
        <f>Arkusz13!C26</f>
        <v>2</v>
      </c>
      <c r="O77" s="22">
        <f>Arkusz13!C42</f>
        <v>0</v>
      </c>
      <c r="P77" s="22">
        <f>Arkusz13!C58</f>
        <v>0</v>
      </c>
      <c r="Q77" s="22">
        <f>Arkusz13!C74</f>
        <v>0</v>
      </c>
      <c r="R77" s="22">
        <f>Arkusz13!C90</f>
        <v>0</v>
      </c>
      <c r="S77" s="22">
        <f>Arkusz13!C106</f>
        <v>0</v>
      </c>
      <c r="T77" s="22">
        <f>Arkusz13!C122</f>
        <v>0</v>
      </c>
      <c r="U77" s="22">
        <f>Arkusz13!C138-SUM(N77:T77)</f>
        <v>1</v>
      </c>
      <c r="V77" s="59">
        <f t="shared" si="0"/>
        <v>3</v>
      </c>
      <c r="W77" s="60"/>
      <c r="Y77" s="3"/>
      <c r="Z77" s="6"/>
    </row>
    <row r="78" spans="1:26" x14ac:dyDescent="0.25">
      <c r="C78" s="66" t="s">
        <v>40</v>
      </c>
      <c r="D78" s="67"/>
      <c r="E78" s="67"/>
      <c r="F78" s="67"/>
      <c r="G78" s="67"/>
      <c r="H78" s="67"/>
      <c r="I78" s="67"/>
      <c r="J78" s="67"/>
      <c r="K78" s="67"/>
      <c r="L78" s="55">
        <f>Arkusz13!C11</f>
        <v>0</v>
      </c>
      <c r="M78" s="55"/>
      <c r="N78" s="22">
        <f>Arkusz13!C27</f>
        <v>0</v>
      </c>
      <c r="O78" s="22">
        <f>Arkusz13!C43</f>
        <v>0</v>
      </c>
      <c r="P78" s="22">
        <f>Arkusz13!C59</f>
        <v>0</v>
      </c>
      <c r="Q78" s="22">
        <f>Arkusz13!C75</f>
        <v>0</v>
      </c>
      <c r="R78" s="22">
        <f>Arkusz13!C91</f>
        <v>0</v>
      </c>
      <c r="S78" s="22">
        <f>Arkusz13!C107</f>
        <v>0</v>
      </c>
      <c r="T78" s="22">
        <f>Arkusz13!C123</f>
        <v>0</v>
      </c>
      <c r="U78" s="22">
        <f>Arkusz13!C139-SUM(N78:T78)</f>
        <v>0</v>
      </c>
      <c r="V78" s="59">
        <f t="shared" si="0"/>
        <v>0</v>
      </c>
      <c r="W78" s="60"/>
      <c r="Y78" s="3"/>
      <c r="Z78" s="6"/>
    </row>
    <row r="79" spans="1:26" x14ac:dyDescent="0.25">
      <c r="C79" s="61" t="s">
        <v>41</v>
      </c>
      <c r="D79" s="62"/>
      <c r="E79" s="62"/>
      <c r="F79" s="62"/>
      <c r="G79" s="62"/>
      <c r="H79" s="62"/>
      <c r="I79" s="62"/>
      <c r="J79" s="62"/>
      <c r="K79" s="62"/>
      <c r="L79" s="55">
        <f>Arkusz13!C12</f>
        <v>67</v>
      </c>
      <c r="M79" s="55"/>
      <c r="N79" s="22">
        <f>Arkusz13!C28</f>
        <v>45</v>
      </c>
      <c r="O79" s="22">
        <f>Arkusz13!C44</f>
        <v>0</v>
      </c>
      <c r="P79" s="22">
        <f>Arkusz13!C60</f>
        <v>2</v>
      </c>
      <c r="Q79" s="22">
        <f>Arkusz13!C76</f>
        <v>32</v>
      </c>
      <c r="R79" s="22">
        <f>Arkusz13!C92</f>
        <v>12</v>
      </c>
      <c r="S79" s="22">
        <f>Arkusz13!C108</f>
        <v>0</v>
      </c>
      <c r="T79" s="22">
        <f>Arkusz13!C124</f>
        <v>11</v>
      </c>
      <c r="U79" s="22">
        <f>Arkusz13!C140-SUM(N79:T79)</f>
        <v>28</v>
      </c>
      <c r="V79" s="59">
        <f t="shared" si="0"/>
        <v>130</v>
      </c>
      <c r="W79" s="60"/>
      <c r="Y79" s="3"/>
      <c r="Z79" s="6"/>
    </row>
    <row r="80" spans="1:26" x14ac:dyDescent="0.25">
      <c r="C80" s="61" t="s">
        <v>11</v>
      </c>
      <c r="D80" s="62"/>
      <c r="E80" s="62"/>
      <c r="F80" s="62"/>
      <c r="G80" s="62"/>
      <c r="H80" s="62"/>
      <c r="I80" s="62"/>
      <c r="J80" s="62"/>
      <c r="K80" s="62"/>
      <c r="L80" s="55">
        <f>Arkusz13!C14</f>
        <v>4</v>
      </c>
      <c r="M80" s="55"/>
      <c r="N80" s="22">
        <f>Arkusz13!C30</f>
        <v>1</v>
      </c>
      <c r="O80" s="22">
        <f>Arkusz13!C46</f>
        <v>0</v>
      </c>
      <c r="P80" s="22">
        <f>Arkusz13!C62</f>
        <v>0</v>
      </c>
      <c r="Q80" s="22">
        <f>Arkusz13!C78</f>
        <v>0</v>
      </c>
      <c r="R80" s="22">
        <f>Arkusz13!C94</f>
        <v>0</v>
      </c>
      <c r="S80" s="22">
        <f>Arkusz13!C110</f>
        <v>0</v>
      </c>
      <c r="T80" s="22">
        <f>Arkusz13!C126</f>
        <v>0</v>
      </c>
      <c r="U80" s="22">
        <f>Arkusz13!C142-SUM(N80:T80)</f>
        <v>1</v>
      </c>
      <c r="V80" s="59">
        <f t="shared" si="0"/>
        <v>2</v>
      </c>
      <c r="W80" s="60"/>
      <c r="Y80" s="3"/>
      <c r="Z80" s="6"/>
    </row>
    <row r="81" spans="1:26" x14ac:dyDescent="0.25">
      <c r="C81" s="66" t="s">
        <v>43</v>
      </c>
      <c r="D81" s="67"/>
      <c r="E81" s="67"/>
      <c r="F81" s="67"/>
      <c r="G81" s="67"/>
      <c r="H81" s="67"/>
      <c r="I81" s="67"/>
      <c r="J81" s="67"/>
      <c r="K81" s="67"/>
      <c r="L81" s="55">
        <f>Arkusz13!C15</f>
        <v>0</v>
      </c>
      <c r="M81" s="55"/>
      <c r="N81" s="22">
        <f>Arkusz13!C31</f>
        <v>3</v>
      </c>
      <c r="O81" s="22">
        <f>Arkusz13!C47</f>
        <v>0</v>
      </c>
      <c r="P81" s="22">
        <f>Arkusz13!C63</f>
        <v>0</v>
      </c>
      <c r="Q81" s="22">
        <f>Arkusz13!C79</f>
        <v>0</v>
      </c>
      <c r="R81" s="22">
        <f>Arkusz13!C95</f>
        <v>0</v>
      </c>
      <c r="S81" s="22">
        <f>Arkusz13!C111</f>
        <v>0</v>
      </c>
      <c r="T81" s="22">
        <f>Arkusz13!C127</f>
        <v>0</v>
      </c>
      <c r="U81" s="22">
        <f>Arkusz13!C143-SUM(N81:T81)</f>
        <v>2</v>
      </c>
      <c r="V81" s="59">
        <f t="shared" si="0"/>
        <v>5</v>
      </c>
      <c r="W81" s="60"/>
      <c r="Y81" s="3"/>
      <c r="Z81" s="6"/>
    </row>
    <row r="82" spans="1:26" x14ac:dyDescent="0.25">
      <c r="C82" s="61" t="s">
        <v>44</v>
      </c>
      <c r="D82" s="62"/>
      <c r="E82" s="62"/>
      <c r="F82" s="62"/>
      <c r="G82" s="62"/>
      <c r="H82" s="62"/>
      <c r="I82" s="62"/>
      <c r="J82" s="62"/>
      <c r="K82" s="62"/>
      <c r="L82" s="55">
        <f>Arkusz13!C16</f>
        <v>0</v>
      </c>
      <c r="M82" s="55"/>
      <c r="N82" s="22">
        <f>Arkusz13!C32</f>
        <v>1</v>
      </c>
      <c r="O82" s="22">
        <f>Arkusz13!C48</f>
        <v>0</v>
      </c>
      <c r="P82" s="22">
        <f>Arkusz13!C64</f>
        <v>0</v>
      </c>
      <c r="Q82" s="22">
        <f>Arkusz13!C80</f>
        <v>0</v>
      </c>
      <c r="R82" s="22">
        <f>Arkusz13!C96</f>
        <v>0</v>
      </c>
      <c r="S82" s="22">
        <f>Arkusz13!C112</f>
        <v>0</v>
      </c>
      <c r="T82" s="22">
        <f>Arkusz13!C128</f>
        <v>0</v>
      </c>
      <c r="U82" s="22">
        <f>Arkusz13!C144-SUM(N82:T82)</f>
        <v>0</v>
      </c>
      <c r="V82" s="59">
        <f t="shared" si="0"/>
        <v>1</v>
      </c>
      <c r="W82" s="60"/>
      <c r="Y82" s="3"/>
      <c r="Z82" s="6"/>
    </row>
    <row r="83" spans="1:26" ht="15.75" thickBot="1" x14ac:dyDescent="0.3">
      <c r="C83" s="53" t="s">
        <v>45</v>
      </c>
      <c r="D83" s="54"/>
      <c r="E83" s="54"/>
      <c r="F83" s="54"/>
      <c r="G83" s="54"/>
      <c r="H83" s="54"/>
      <c r="I83" s="54"/>
      <c r="J83" s="54"/>
      <c r="K83" s="54"/>
      <c r="L83" s="55">
        <f>Arkusz13!C17</f>
        <v>2</v>
      </c>
      <c r="M83" s="55"/>
      <c r="N83" s="22">
        <f>Arkusz13!C33</f>
        <v>4</v>
      </c>
      <c r="O83" s="22">
        <f>Arkusz13!C49</f>
        <v>0</v>
      </c>
      <c r="P83" s="22">
        <f>Arkusz13!C65</f>
        <v>0</v>
      </c>
      <c r="Q83" s="22">
        <f>Arkusz13!C81</f>
        <v>0</v>
      </c>
      <c r="R83" s="22">
        <f>Arkusz13!C97</f>
        <v>0</v>
      </c>
      <c r="S83" s="22">
        <f>Arkusz13!C113</f>
        <v>0</v>
      </c>
      <c r="T83" s="22">
        <f>Arkusz13!C129</f>
        <v>0</v>
      </c>
      <c r="U83" s="22">
        <f>Arkusz13!C145-SUM(N83:T83)</f>
        <v>1</v>
      </c>
      <c r="V83" s="59">
        <f t="shared" si="0"/>
        <v>5</v>
      </c>
      <c r="W83" s="60"/>
      <c r="Y83" s="3"/>
      <c r="Z83" s="6"/>
    </row>
    <row r="84" spans="1:26" ht="15.75" thickBot="1" x14ac:dyDescent="0.3">
      <c r="C84" s="109" t="s">
        <v>1</v>
      </c>
      <c r="D84" s="110"/>
      <c r="E84" s="110"/>
      <c r="F84" s="110"/>
      <c r="G84" s="110"/>
      <c r="H84" s="110"/>
      <c r="I84" s="110"/>
      <c r="J84" s="110"/>
      <c r="K84" s="110"/>
      <c r="L84" s="68">
        <f>SUM(L69:L83)</f>
        <v>1609</v>
      </c>
      <c r="M84" s="68"/>
      <c r="N84" s="23">
        <f t="shared" ref="N84:V84" si="1">SUM(N69:N83)</f>
        <v>504</v>
      </c>
      <c r="O84" s="23">
        <f t="shared" si="1"/>
        <v>760</v>
      </c>
      <c r="P84" s="23">
        <f t="shared" si="1"/>
        <v>224</v>
      </c>
      <c r="Q84" s="23">
        <f t="shared" si="1"/>
        <v>45</v>
      </c>
      <c r="R84" s="23">
        <f t="shared" si="1"/>
        <v>12</v>
      </c>
      <c r="S84" s="23">
        <f t="shared" si="1"/>
        <v>0</v>
      </c>
      <c r="T84" s="23">
        <f t="shared" si="1"/>
        <v>11</v>
      </c>
      <c r="U84" s="23">
        <f t="shared" si="1"/>
        <v>179</v>
      </c>
      <c r="V84" s="68">
        <f t="shared" si="1"/>
        <v>1735</v>
      </c>
      <c r="W84" s="69"/>
      <c r="Y84" s="3"/>
      <c r="Z84" s="6"/>
    </row>
    <row r="85" spans="1:26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</row>
    <row r="109" spans="4:25" ht="15.75" thickBot="1" x14ac:dyDescent="0.3"/>
    <row r="110" spans="4:25" ht="31.5" customHeight="1" x14ac:dyDescent="0.25">
      <c r="D110" s="136" t="s">
        <v>2</v>
      </c>
      <c r="E110" s="111"/>
      <c r="F110" s="111"/>
      <c r="G110" s="111"/>
      <c r="H110" s="111"/>
      <c r="I110" s="111"/>
      <c r="J110" s="111"/>
      <c r="K110" s="111"/>
      <c r="L110" s="111" t="s">
        <v>3</v>
      </c>
      <c r="M110" s="111"/>
      <c r="N110" s="193" t="s">
        <v>86</v>
      </c>
      <c r="O110" s="193"/>
      <c r="P110" s="193"/>
      <c r="Q110" s="63" t="s">
        <v>87</v>
      </c>
      <c r="R110" s="64"/>
      <c r="S110" s="65"/>
    </row>
    <row r="111" spans="4:25" ht="15.75" thickBot="1" x14ac:dyDescent="0.3">
      <c r="D111" s="195" t="s">
        <v>85</v>
      </c>
      <c r="E111" s="196"/>
      <c r="F111" s="196"/>
      <c r="G111" s="196"/>
      <c r="H111" s="196"/>
      <c r="I111" s="196"/>
      <c r="J111" s="196"/>
      <c r="K111" s="196"/>
      <c r="L111" s="194">
        <f>Arkusz14!B2</f>
        <v>0</v>
      </c>
      <c r="M111" s="194"/>
      <c r="N111" s="194">
        <f>Arkusz14!B3</f>
        <v>0</v>
      </c>
      <c r="O111" s="194"/>
      <c r="P111" s="194"/>
      <c r="Q111" s="112">
        <f>Arkusz14!B4</f>
        <v>0</v>
      </c>
      <c r="R111" s="113"/>
      <c r="S111" s="114"/>
    </row>
    <row r="112" spans="4:25" s="43" customFormat="1" x14ac:dyDescent="0.25">
      <c r="D112" s="50"/>
      <c r="E112" s="50"/>
      <c r="F112" s="50"/>
      <c r="G112" s="50"/>
      <c r="H112" s="50"/>
      <c r="I112" s="50"/>
      <c r="J112" s="50"/>
      <c r="K112" s="50"/>
      <c r="L112" s="51"/>
      <c r="M112" s="51"/>
      <c r="N112" s="51"/>
      <c r="O112" s="51"/>
      <c r="P112" s="51"/>
      <c r="Q112" s="51"/>
      <c r="R112" s="51"/>
      <c r="S112" s="51"/>
      <c r="Y112" s="6"/>
    </row>
    <row r="113" spans="1:25" s="43" customFormat="1" x14ac:dyDescent="0.25">
      <c r="D113" s="50"/>
      <c r="E113" s="50"/>
      <c r="F113" s="50"/>
      <c r="G113" s="50"/>
      <c r="H113" s="50"/>
      <c r="I113" s="50"/>
      <c r="J113" s="50"/>
      <c r="K113" s="50"/>
      <c r="L113" s="51"/>
      <c r="M113" s="51"/>
      <c r="N113" s="51"/>
      <c r="O113" s="51"/>
      <c r="P113" s="51"/>
      <c r="Q113" s="51"/>
      <c r="R113" s="51"/>
      <c r="S113" s="51"/>
      <c r="Y113" s="6"/>
    </row>
    <row r="114" spans="1:25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1:25" x14ac:dyDescent="0.2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</row>
    <row r="116" spans="1:25" x14ac:dyDescent="0.2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</row>
    <row r="117" spans="1:25" x14ac:dyDescent="0.2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</row>
    <row r="118" spans="1:25" x14ac:dyDescent="0.2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</row>
    <row r="119" spans="1:25" x14ac:dyDescent="0.2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</row>
    <row r="120" spans="1:25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</row>
    <row r="122" spans="1:25" s="43" customFormat="1" x14ac:dyDescent="0.25">
      <c r="Y122" s="6"/>
    </row>
    <row r="123" spans="1:25" s="43" customFormat="1" x14ac:dyDescent="0.25">
      <c r="Y123" s="6"/>
    </row>
    <row r="124" spans="1:25" x14ac:dyDescent="0.25">
      <c r="A124" s="58" t="s">
        <v>140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</row>
    <row r="125" spans="1:25" ht="15.75" thickBot="1" x14ac:dyDescent="0.3"/>
    <row r="126" spans="1:25" x14ac:dyDescent="0.25">
      <c r="G126" s="189" t="s">
        <v>23</v>
      </c>
      <c r="H126" s="190"/>
      <c r="I126" s="190"/>
      <c r="J126" s="190"/>
      <c r="K126" s="79" t="s">
        <v>8</v>
      </c>
      <c r="L126" s="108"/>
    </row>
    <row r="127" spans="1:25" x14ac:dyDescent="0.25">
      <c r="G127" s="106" t="s">
        <v>13</v>
      </c>
      <c r="H127" s="107"/>
      <c r="I127" s="107"/>
      <c r="J127" s="107"/>
      <c r="K127" s="59">
        <v>453</v>
      </c>
      <c r="L127" s="60"/>
    </row>
    <row r="128" spans="1:25" x14ac:dyDescent="0.25">
      <c r="G128" s="117" t="s">
        <v>14</v>
      </c>
      <c r="H128" s="118"/>
      <c r="I128" s="118"/>
      <c r="J128" s="118"/>
      <c r="K128" s="59">
        <v>531</v>
      </c>
      <c r="L128" s="60"/>
    </row>
    <row r="129" spans="1:25" x14ac:dyDescent="0.25">
      <c r="G129" s="106" t="s">
        <v>15</v>
      </c>
      <c r="H129" s="107"/>
      <c r="I129" s="107"/>
      <c r="J129" s="107"/>
      <c r="K129" s="59">
        <v>134</v>
      </c>
      <c r="L129" s="60"/>
    </row>
    <row r="130" spans="1:25" x14ac:dyDescent="0.25">
      <c r="G130" s="117" t="s">
        <v>80</v>
      </c>
      <c r="H130" s="118"/>
      <c r="I130" s="118"/>
      <c r="J130" s="118"/>
      <c r="K130" s="59">
        <v>126</v>
      </c>
      <c r="L130" s="60"/>
    </row>
    <row r="131" spans="1:25" x14ac:dyDescent="0.25">
      <c r="G131" s="106" t="s">
        <v>81</v>
      </c>
      <c r="H131" s="107"/>
      <c r="I131" s="107"/>
      <c r="J131" s="107"/>
      <c r="K131" s="59">
        <v>0</v>
      </c>
      <c r="L131" s="60"/>
    </row>
    <row r="132" spans="1:25" x14ac:dyDescent="0.25">
      <c r="G132" s="115" t="s">
        <v>91</v>
      </c>
      <c r="H132" s="116"/>
      <c r="I132" s="116"/>
      <c r="J132" s="116"/>
      <c r="K132" s="59">
        <v>13</v>
      </c>
      <c r="L132" s="60"/>
    </row>
    <row r="133" spans="1:25" x14ac:dyDescent="0.25">
      <c r="G133" s="88" t="s">
        <v>16</v>
      </c>
      <c r="H133" s="89"/>
      <c r="I133" s="89"/>
      <c r="J133" s="89"/>
      <c r="K133" s="59">
        <v>34</v>
      </c>
      <c r="L133" s="60"/>
    </row>
    <row r="134" spans="1:25" x14ac:dyDescent="0.25">
      <c r="G134" s="115" t="s">
        <v>17</v>
      </c>
      <c r="H134" s="116"/>
      <c r="I134" s="116"/>
      <c r="J134" s="116"/>
      <c r="K134" s="59">
        <v>110</v>
      </c>
      <c r="L134" s="60"/>
    </row>
    <row r="135" spans="1:25" x14ac:dyDescent="0.25">
      <c r="G135" s="88" t="s">
        <v>18</v>
      </c>
      <c r="H135" s="89"/>
      <c r="I135" s="89"/>
      <c r="J135" s="89"/>
      <c r="K135" s="59">
        <v>180</v>
      </c>
      <c r="L135" s="60"/>
    </row>
    <row r="136" spans="1:25" x14ac:dyDescent="0.25">
      <c r="G136" s="115" t="s">
        <v>19</v>
      </c>
      <c r="H136" s="116"/>
      <c r="I136" s="116"/>
      <c r="J136" s="116"/>
      <c r="K136" s="59">
        <v>56</v>
      </c>
      <c r="L136" s="60"/>
    </row>
    <row r="137" spans="1:25" ht="15.75" thickBot="1" x14ac:dyDescent="0.3">
      <c r="G137" s="92" t="s">
        <v>82</v>
      </c>
      <c r="H137" s="93"/>
      <c r="I137" s="93"/>
      <c r="J137" s="93"/>
      <c r="K137" s="59">
        <v>474</v>
      </c>
      <c r="L137" s="60"/>
    </row>
    <row r="138" spans="1:25" ht="15.75" thickBot="1" x14ac:dyDescent="0.3">
      <c r="G138" s="70" t="s">
        <v>1</v>
      </c>
      <c r="H138" s="71"/>
      <c r="I138" s="71"/>
      <c r="J138" s="71"/>
      <c r="K138" s="86">
        <f>SUM(K127:K137)</f>
        <v>2111</v>
      </c>
      <c r="L138" s="87"/>
    </row>
    <row r="140" spans="1:25" x14ac:dyDescent="0.2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</row>
    <row r="141" spans="1:25" x14ac:dyDescent="0.2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</row>
    <row r="142" spans="1:25" x14ac:dyDescent="0.2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</row>
    <row r="145" spans="1:13" x14ac:dyDescent="0.25">
      <c r="A145" s="10" t="s">
        <v>141</v>
      </c>
      <c r="B145" s="10"/>
      <c r="C145" s="10"/>
      <c r="D145" s="10"/>
      <c r="E145" s="10"/>
      <c r="F145" s="10"/>
    </row>
    <row r="146" spans="1:13" ht="15.75" thickBot="1" x14ac:dyDescent="0.3"/>
    <row r="147" spans="1:13" x14ac:dyDescent="0.25">
      <c r="D147" s="148" t="s">
        <v>28</v>
      </c>
      <c r="E147" s="79"/>
      <c r="F147" s="79"/>
      <c r="G147" s="79"/>
      <c r="H147" s="79" t="s">
        <v>3</v>
      </c>
      <c r="I147" s="79"/>
      <c r="J147" s="79"/>
      <c r="K147" s="79" t="s">
        <v>22</v>
      </c>
      <c r="L147" s="79"/>
      <c r="M147" s="108"/>
    </row>
    <row r="148" spans="1:13" x14ac:dyDescent="0.25">
      <c r="D148" s="234" t="s">
        <v>20</v>
      </c>
      <c r="E148" s="235"/>
      <c r="F148" s="235"/>
      <c r="G148" s="235"/>
      <c r="H148" s="59">
        <v>52569</v>
      </c>
      <c r="I148" s="59"/>
      <c r="J148" s="59"/>
      <c r="K148" s="59">
        <v>48986</v>
      </c>
      <c r="L148" s="59"/>
      <c r="M148" s="60"/>
    </row>
    <row r="149" spans="1:13" x14ac:dyDescent="0.25">
      <c r="D149" s="236" t="s">
        <v>137</v>
      </c>
      <c r="E149" s="237"/>
      <c r="F149" s="237"/>
      <c r="G149" s="237"/>
      <c r="H149" s="59">
        <v>1831</v>
      </c>
      <c r="I149" s="59"/>
      <c r="J149" s="59"/>
      <c r="K149" s="59">
        <v>1502</v>
      </c>
      <c r="L149" s="59"/>
      <c r="M149" s="60"/>
    </row>
    <row r="150" spans="1:13" ht="15.75" thickBot="1" x14ac:dyDescent="0.3">
      <c r="D150" s="104" t="s">
        <v>21</v>
      </c>
      <c r="E150" s="105"/>
      <c r="F150" s="105"/>
      <c r="G150" s="105"/>
      <c r="H150" s="59">
        <v>10002</v>
      </c>
      <c r="I150" s="59"/>
      <c r="J150" s="59"/>
      <c r="K150" s="59">
        <v>8896</v>
      </c>
      <c r="L150" s="59"/>
      <c r="M150" s="60"/>
    </row>
    <row r="151" spans="1:13" ht="15.75" thickBot="1" x14ac:dyDescent="0.3">
      <c r="D151" s="94" t="s">
        <v>1</v>
      </c>
      <c r="E151" s="95"/>
      <c r="F151" s="95"/>
      <c r="G151" s="95"/>
      <c r="H151" s="86">
        <v>64402</v>
      </c>
      <c r="I151" s="86"/>
      <c r="J151" s="86"/>
      <c r="K151" s="86">
        <v>59384</v>
      </c>
      <c r="L151" s="86"/>
      <c r="M151" s="87"/>
    </row>
    <row r="152" spans="1:13" x14ac:dyDescent="0.25">
      <c r="D152" s="26"/>
      <c r="E152" s="26"/>
      <c r="F152" s="26"/>
      <c r="G152" s="26"/>
      <c r="H152" s="27"/>
      <c r="I152" s="27"/>
      <c r="J152" s="27"/>
      <c r="K152" s="27"/>
      <c r="L152" s="27"/>
      <c r="M152" s="27"/>
    </row>
    <row r="153" spans="1:13" x14ac:dyDescent="0.25">
      <c r="D153" s="26"/>
      <c r="E153" s="26"/>
      <c r="F153" s="26"/>
      <c r="G153" s="26"/>
      <c r="H153" s="27"/>
      <c r="I153" s="27"/>
      <c r="J153" s="27"/>
      <c r="K153" s="27"/>
      <c r="L153" s="27"/>
      <c r="M153" s="27"/>
    </row>
    <row r="154" spans="1:13" x14ac:dyDescent="0.25">
      <c r="D154" s="26"/>
      <c r="E154" s="26"/>
      <c r="F154" s="26"/>
      <c r="G154" s="26"/>
      <c r="H154" s="27"/>
      <c r="I154" s="27"/>
      <c r="J154" s="27"/>
      <c r="K154" s="27"/>
      <c r="L154" s="27"/>
      <c r="M154" s="27"/>
    </row>
    <row r="155" spans="1:13" x14ac:dyDescent="0.25">
      <c r="D155" s="28"/>
      <c r="E155" s="28"/>
      <c r="F155" s="28"/>
      <c r="G155" s="28"/>
      <c r="H155" s="28"/>
      <c r="I155" s="28"/>
      <c r="J155" s="28"/>
      <c r="K155" s="28"/>
      <c r="L155" s="28"/>
      <c r="M155" s="28"/>
    </row>
    <row r="156" spans="1:13" x14ac:dyDescent="0.25">
      <c r="D156" s="28"/>
      <c r="E156" s="28"/>
      <c r="F156" s="28"/>
      <c r="G156" s="28"/>
      <c r="H156" s="28"/>
      <c r="I156" s="28"/>
      <c r="J156" s="28"/>
      <c r="K156" s="28"/>
      <c r="L156" s="28"/>
      <c r="M156" s="28"/>
    </row>
    <row r="157" spans="1:13" x14ac:dyDescent="0.25">
      <c r="D157" s="28"/>
      <c r="E157" s="28"/>
      <c r="F157" s="28"/>
      <c r="G157" s="28"/>
      <c r="H157" s="28"/>
      <c r="I157" s="28"/>
      <c r="J157" s="28"/>
      <c r="K157" s="28"/>
      <c r="L157" s="28"/>
      <c r="M157" s="28"/>
    </row>
    <row r="158" spans="1:13" x14ac:dyDescent="0.25">
      <c r="D158" s="28"/>
      <c r="E158" s="28"/>
      <c r="F158" s="28"/>
      <c r="G158" s="28"/>
      <c r="H158" s="28"/>
      <c r="I158" s="28"/>
      <c r="J158" s="28"/>
      <c r="K158" s="28"/>
      <c r="L158" s="28"/>
      <c r="M158" s="28"/>
    </row>
    <row r="159" spans="1:13" x14ac:dyDescent="0.25">
      <c r="D159" s="28"/>
      <c r="E159" s="28"/>
      <c r="F159" s="28"/>
      <c r="G159" s="28"/>
      <c r="H159" s="28"/>
      <c r="I159" s="28"/>
      <c r="J159" s="28"/>
      <c r="K159" s="28"/>
      <c r="L159" s="28"/>
      <c r="M159" s="28"/>
    </row>
    <row r="160" spans="1:13" x14ac:dyDescent="0.25">
      <c r="D160" s="28"/>
      <c r="E160" s="28"/>
      <c r="F160" s="28"/>
      <c r="G160" s="28"/>
      <c r="H160" s="28"/>
      <c r="I160" s="28"/>
      <c r="J160" s="28"/>
      <c r="K160" s="28"/>
      <c r="L160" s="28"/>
      <c r="M160" s="28"/>
    </row>
    <row r="161" spans="1:25" x14ac:dyDescent="0.25">
      <c r="D161" s="28"/>
      <c r="E161" s="28"/>
      <c r="F161" s="28"/>
      <c r="G161" s="28"/>
      <c r="H161" s="28"/>
      <c r="I161" s="28"/>
      <c r="J161" s="28"/>
      <c r="K161" s="28"/>
      <c r="L161" s="28"/>
      <c r="M161" s="28"/>
    </row>
    <row r="162" spans="1:25" x14ac:dyDescent="0.25">
      <c r="D162" s="28"/>
      <c r="E162" s="28"/>
      <c r="F162" s="28"/>
      <c r="G162" s="28"/>
      <c r="H162" s="28"/>
      <c r="I162" s="28"/>
      <c r="J162" s="28"/>
      <c r="K162" s="28"/>
      <c r="L162" s="28"/>
      <c r="M162" s="28"/>
    </row>
    <row r="163" spans="1:25" x14ac:dyDescent="0.25">
      <c r="D163" s="28"/>
      <c r="E163" s="28"/>
      <c r="F163" s="28"/>
      <c r="G163" s="28"/>
      <c r="H163" s="28"/>
      <c r="I163" s="28"/>
      <c r="J163" s="28"/>
      <c r="K163" s="28"/>
      <c r="L163" s="28"/>
      <c r="M163" s="28"/>
    </row>
    <row r="164" spans="1:25" x14ac:dyDescent="0.25">
      <c r="D164" s="28"/>
      <c r="E164" s="28"/>
      <c r="F164" s="28"/>
      <c r="G164" s="28"/>
      <c r="H164" s="28"/>
      <c r="I164" s="28"/>
      <c r="J164" s="28"/>
      <c r="K164" s="28"/>
      <c r="L164" s="28"/>
      <c r="M164" s="28"/>
    </row>
    <row r="165" spans="1:25" x14ac:dyDescent="0.25">
      <c r="D165" s="28"/>
      <c r="E165" s="28"/>
      <c r="F165" s="28"/>
      <c r="G165" s="28"/>
      <c r="H165" s="28"/>
      <c r="I165" s="28"/>
      <c r="J165" s="28"/>
      <c r="K165" s="28"/>
      <c r="L165" s="28"/>
      <c r="M165" s="28"/>
    </row>
    <row r="166" spans="1:25" x14ac:dyDescent="0.25">
      <c r="D166" s="28"/>
      <c r="E166" s="28"/>
      <c r="F166" s="28"/>
      <c r="G166" s="28"/>
      <c r="H166" s="28"/>
      <c r="I166" s="28"/>
      <c r="J166" s="28"/>
      <c r="K166" s="28"/>
      <c r="L166" s="28"/>
      <c r="M166" s="28"/>
    </row>
    <row r="167" spans="1:25" x14ac:dyDescent="0.25">
      <c r="D167" s="28"/>
      <c r="E167" s="28"/>
      <c r="F167" s="28"/>
      <c r="G167" s="28"/>
      <c r="H167" s="28"/>
      <c r="I167" s="28"/>
      <c r="J167" s="28"/>
      <c r="K167" s="28"/>
      <c r="L167" s="28"/>
      <c r="M167" s="28"/>
    </row>
    <row r="170" spans="1:25" x14ac:dyDescent="0.2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</row>
    <row r="171" spans="1:25" x14ac:dyDescent="0.2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</row>
    <row r="172" spans="1:25" x14ac:dyDescent="0.2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</row>
    <row r="173" spans="1:25" x14ac:dyDescent="0.2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</row>
    <row r="175" spans="1:25" s="42" customFormat="1" x14ac:dyDescent="0.25">
      <c r="Y175" s="6"/>
    </row>
    <row r="177" spans="1:25" x14ac:dyDescent="0.25">
      <c r="A177" s="10" t="s">
        <v>142</v>
      </c>
      <c r="B177" s="10"/>
      <c r="C177" s="10"/>
      <c r="D177" s="10"/>
      <c r="E177" s="10"/>
      <c r="F177" s="10"/>
      <c r="G177" s="10"/>
      <c r="H177" s="10"/>
      <c r="I177" s="10"/>
      <c r="J177" s="10"/>
    </row>
    <row r="178" spans="1:25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</row>
    <row r="179" spans="1:25" ht="15.75" thickBot="1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</row>
    <row r="180" spans="1:25" x14ac:dyDescent="0.25">
      <c r="D180" s="96" t="s">
        <v>49</v>
      </c>
      <c r="E180" s="97"/>
      <c r="F180" s="97"/>
      <c r="G180" s="100" t="str">
        <f>CONCATENATE(Arkusz18!A2," - ",Arkusz18!B2," r.")</f>
        <v>01.01.2023 - 31.01.2023 r.</v>
      </c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1"/>
    </row>
    <row r="181" spans="1:25" ht="31.5" customHeight="1" x14ac:dyDescent="0.25">
      <c r="D181" s="98"/>
      <c r="E181" s="99"/>
      <c r="F181" s="99"/>
      <c r="G181" s="102" t="s">
        <v>65</v>
      </c>
      <c r="H181" s="102"/>
      <c r="I181" s="102"/>
      <c r="J181" s="102" t="s">
        <v>90</v>
      </c>
      <c r="K181" s="102"/>
      <c r="L181" s="102"/>
      <c r="M181" s="102" t="s">
        <v>64</v>
      </c>
      <c r="N181" s="102"/>
      <c r="O181" s="102"/>
      <c r="P181" s="102" t="s">
        <v>89</v>
      </c>
      <c r="Q181" s="102"/>
      <c r="R181" s="103"/>
    </row>
    <row r="182" spans="1:25" x14ac:dyDescent="0.25">
      <c r="D182" s="238" t="s">
        <v>88</v>
      </c>
      <c r="E182" s="239"/>
      <c r="F182" s="239"/>
      <c r="G182" s="244">
        <f>Arkusz16!A2</f>
        <v>0</v>
      </c>
      <c r="H182" s="244"/>
      <c r="I182" s="244"/>
      <c r="J182" s="244">
        <f>Arkusz16!A3</f>
        <v>0</v>
      </c>
      <c r="K182" s="244"/>
      <c r="L182" s="244"/>
      <c r="M182" s="244">
        <f>Arkusz16!A4</f>
        <v>0</v>
      </c>
      <c r="N182" s="244"/>
      <c r="O182" s="244"/>
      <c r="P182" s="244">
        <f>Arkusz16!A5</f>
        <v>0</v>
      </c>
      <c r="Q182" s="244"/>
      <c r="R182" s="244"/>
    </row>
    <row r="183" spans="1:25" x14ac:dyDescent="0.25">
      <c r="D183" s="247" t="s">
        <v>51</v>
      </c>
      <c r="E183" s="248"/>
      <c r="F183" s="248"/>
      <c r="G183" s="249">
        <f>Arkusz16!A6</f>
        <v>398</v>
      </c>
      <c r="H183" s="249"/>
      <c r="I183" s="249"/>
      <c r="J183" s="250">
        <f>Arkusz16!A7</f>
        <v>0</v>
      </c>
      <c r="K183" s="251"/>
      <c r="L183" s="252"/>
      <c r="M183" s="250">
        <f>Arkusz16!A8</f>
        <v>0</v>
      </c>
      <c r="N183" s="251"/>
      <c r="O183" s="252"/>
      <c r="P183" s="250">
        <f>Arkusz16!A9</f>
        <v>0</v>
      </c>
      <c r="Q183" s="251"/>
      <c r="R183" s="252"/>
    </row>
    <row r="184" spans="1:25" ht="15.75" thickBot="1" x14ac:dyDescent="0.3">
      <c r="D184" s="120" t="s">
        <v>52</v>
      </c>
      <c r="E184" s="121"/>
      <c r="F184" s="121"/>
      <c r="G184" s="122">
        <f>Arkusz16!A10</f>
        <v>0</v>
      </c>
      <c r="H184" s="122"/>
      <c r="I184" s="122"/>
      <c r="J184" s="122">
        <f>Arkusz16!A11</f>
        <v>0</v>
      </c>
      <c r="K184" s="122"/>
      <c r="L184" s="122"/>
      <c r="M184" s="122">
        <f>Arkusz16!A12</f>
        <v>0</v>
      </c>
      <c r="N184" s="122"/>
      <c r="O184" s="122"/>
      <c r="P184" s="122">
        <f>Arkusz16!A13</f>
        <v>0</v>
      </c>
      <c r="Q184" s="122"/>
      <c r="R184" s="122"/>
    </row>
    <row r="185" spans="1:25" ht="15.75" thickBot="1" x14ac:dyDescent="0.3">
      <c r="D185" s="253" t="s">
        <v>50</v>
      </c>
      <c r="E185" s="254"/>
      <c r="F185" s="254"/>
      <c r="G185" s="90">
        <f>SUM(G182:I184)</f>
        <v>398</v>
      </c>
      <c r="H185" s="90"/>
      <c r="I185" s="90"/>
      <c r="J185" s="90">
        <f t="shared" ref="J185" si="2">SUM(J182:L184)</f>
        <v>0</v>
      </c>
      <c r="K185" s="90"/>
      <c r="L185" s="90"/>
      <c r="M185" s="90">
        <f t="shared" ref="M185" si="3">SUM(M182:O184)</f>
        <v>0</v>
      </c>
      <c r="N185" s="90"/>
      <c r="O185" s="90"/>
      <c r="P185" s="90">
        <f t="shared" ref="P185" si="4">SUM(P182:R184)</f>
        <v>0</v>
      </c>
      <c r="Q185" s="90"/>
      <c r="R185" s="91"/>
    </row>
    <row r="186" spans="1:25" x14ac:dyDescent="0.25">
      <c r="A186" s="29"/>
      <c r="B186" s="29"/>
      <c r="C186" s="29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9" spans="1:25" x14ac:dyDescent="0.2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</row>
    <row r="190" spans="1:25" x14ac:dyDescent="0.2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</row>
    <row r="192" spans="1:25" s="39" customFormat="1" x14ac:dyDescent="0.25">
      <c r="Y192" s="6"/>
    </row>
    <row r="194" spans="1:25" s="43" customFormat="1" x14ac:dyDescent="0.25">
      <c r="Y194" s="6"/>
    </row>
    <row r="195" spans="1:25" ht="18.75" x14ac:dyDescent="0.25">
      <c r="A195" s="8" t="s">
        <v>67</v>
      </c>
      <c r="F195" s="9"/>
    </row>
    <row r="196" spans="1:25" x14ac:dyDescent="0.25">
      <c r="F196" s="9"/>
    </row>
    <row r="197" spans="1:25" x14ac:dyDescent="0.25">
      <c r="A197" s="165" t="s">
        <v>143</v>
      </c>
      <c r="B197" s="165"/>
      <c r="C197" s="165"/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</row>
    <row r="198" spans="1:25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</row>
    <row r="199" spans="1:25" ht="15.75" thickBo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</row>
    <row r="200" spans="1:25" x14ac:dyDescent="0.25">
      <c r="C200" s="240" t="s">
        <v>0</v>
      </c>
      <c r="D200" s="241"/>
      <c r="E200" s="241"/>
      <c r="F200" s="241"/>
      <c r="G200" s="255" t="str">
        <f>CONCATENATE(Arkusz18!A2," - ",Arkusz18!B2," r.")</f>
        <v>01.01.2023 - 31.01.2023 r.</v>
      </c>
      <c r="H200" s="256"/>
      <c r="I200" s="256"/>
      <c r="J200" s="256"/>
      <c r="K200" s="256"/>
      <c r="L200" s="256"/>
      <c r="M200" s="256"/>
      <c r="N200" s="256"/>
      <c r="O200" s="256"/>
      <c r="P200" s="256"/>
      <c r="Q200" s="256"/>
      <c r="R200" s="256"/>
      <c r="S200" s="256"/>
      <c r="T200" s="256"/>
      <c r="U200" s="256"/>
      <c r="V200" s="257"/>
    </row>
    <row r="201" spans="1:25" x14ac:dyDescent="0.25">
      <c r="C201" s="242"/>
      <c r="D201" s="243"/>
      <c r="E201" s="243"/>
      <c r="F201" s="243"/>
      <c r="G201" s="166" t="s">
        <v>31</v>
      </c>
      <c r="H201" s="167"/>
      <c r="I201" s="167"/>
      <c r="J201" s="168"/>
      <c r="K201" s="166" t="s">
        <v>32</v>
      </c>
      <c r="L201" s="167"/>
      <c r="M201" s="167"/>
      <c r="N201" s="168"/>
      <c r="O201" s="166" t="s">
        <v>103</v>
      </c>
      <c r="P201" s="167"/>
      <c r="Q201" s="167"/>
      <c r="R201" s="168"/>
      <c r="S201" s="166" t="s">
        <v>55</v>
      </c>
      <c r="T201" s="167"/>
      <c r="U201" s="167"/>
      <c r="V201" s="259"/>
    </row>
    <row r="202" spans="1:25" x14ac:dyDescent="0.25">
      <c r="C202" s="242"/>
      <c r="D202" s="243"/>
      <c r="E202" s="243"/>
      <c r="F202" s="243"/>
      <c r="G202" s="232" t="s">
        <v>30</v>
      </c>
      <c r="H202" s="233"/>
      <c r="I202" s="166" t="s">
        <v>10</v>
      </c>
      <c r="J202" s="168"/>
      <c r="K202" s="232" t="s">
        <v>33</v>
      </c>
      <c r="L202" s="233"/>
      <c r="M202" s="166" t="s">
        <v>10</v>
      </c>
      <c r="N202" s="168"/>
      <c r="O202" s="232" t="s">
        <v>30</v>
      </c>
      <c r="P202" s="233"/>
      <c r="Q202" s="166" t="s">
        <v>10</v>
      </c>
      <c r="R202" s="168"/>
      <c r="S202" s="232" t="s">
        <v>30</v>
      </c>
      <c r="T202" s="233"/>
      <c r="U202" s="166" t="s">
        <v>10</v>
      </c>
      <c r="V202" s="259"/>
    </row>
    <row r="203" spans="1:25" x14ac:dyDescent="0.25">
      <c r="C203" s="137" t="str">
        <f>Arkusz2!B2</f>
        <v>BIAŁORUŚ</v>
      </c>
      <c r="D203" s="138"/>
      <c r="E203" s="138"/>
      <c r="F203" s="138"/>
      <c r="G203" s="172">
        <f>Arkusz2!F2</f>
        <v>178</v>
      </c>
      <c r="H203" s="173"/>
      <c r="I203" s="172">
        <f>Arkusz2!F8</f>
        <v>242</v>
      </c>
      <c r="J203" s="173"/>
      <c r="K203" s="172">
        <f>SUM(Arkusz2!F14,-G203)</f>
        <v>17</v>
      </c>
      <c r="L203" s="173"/>
      <c r="M203" s="172">
        <f>SUM(Arkusz2!F20,-I203)</f>
        <v>30</v>
      </c>
      <c r="N203" s="173"/>
      <c r="O203" s="172">
        <f>Arkusz2!F26</f>
        <v>1</v>
      </c>
      <c r="P203" s="173"/>
      <c r="Q203" s="172">
        <f>Arkusz2!F32</f>
        <v>1</v>
      </c>
      <c r="R203" s="173"/>
      <c r="S203" s="172">
        <f>SUM(Arkusz2!F14,O203)</f>
        <v>196</v>
      </c>
      <c r="T203" s="173"/>
      <c r="U203" s="172">
        <f>SUM(Arkusz2!F20,Q203)</f>
        <v>273</v>
      </c>
      <c r="V203" s="246"/>
    </row>
    <row r="204" spans="1:25" x14ac:dyDescent="0.25">
      <c r="C204" s="228" t="str">
        <f>Arkusz2!B3</f>
        <v>ROSJA</v>
      </c>
      <c r="D204" s="229"/>
      <c r="E204" s="229"/>
      <c r="F204" s="229"/>
      <c r="G204" s="174">
        <f>Arkusz2!F3</f>
        <v>47</v>
      </c>
      <c r="H204" s="175"/>
      <c r="I204" s="174">
        <f>Arkusz2!F9</f>
        <v>102</v>
      </c>
      <c r="J204" s="175"/>
      <c r="K204" s="174">
        <f>SUM(Arkusz2!F15,-G204)</f>
        <v>24</v>
      </c>
      <c r="L204" s="175"/>
      <c r="M204" s="174">
        <f>SUM(Arkusz2!F21,-I204)</f>
        <v>56</v>
      </c>
      <c r="N204" s="175"/>
      <c r="O204" s="174">
        <f>Arkusz2!F27</f>
        <v>7</v>
      </c>
      <c r="P204" s="175"/>
      <c r="Q204" s="174">
        <f>Arkusz2!F33</f>
        <v>22</v>
      </c>
      <c r="R204" s="175"/>
      <c r="S204" s="174">
        <f>SUM(Arkusz2!F15,O204)</f>
        <v>78</v>
      </c>
      <c r="T204" s="175"/>
      <c r="U204" s="174">
        <f>SUM(Arkusz2!F21,Q204)</f>
        <v>180</v>
      </c>
      <c r="V204" s="245"/>
    </row>
    <row r="205" spans="1:25" x14ac:dyDescent="0.25">
      <c r="C205" s="137" t="str">
        <f>Arkusz2!B4</f>
        <v>UKRAINA</v>
      </c>
      <c r="D205" s="138"/>
      <c r="E205" s="138"/>
      <c r="F205" s="138"/>
      <c r="G205" s="172">
        <f>Arkusz2!F4</f>
        <v>73</v>
      </c>
      <c r="H205" s="173"/>
      <c r="I205" s="172">
        <f>Arkusz2!F10</f>
        <v>106</v>
      </c>
      <c r="J205" s="173"/>
      <c r="K205" s="172">
        <f>SUM(Arkusz2!F16,-G205)</f>
        <v>4</v>
      </c>
      <c r="L205" s="173"/>
      <c r="M205" s="172">
        <f>SUM(Arkusz2!F22,-I205)</f>
        <v>10</v>
      </c>
      <c r="N205" s="173"/>
      <c r="O205" s="172">
        <f>Arkusz2!F28</f>
        <v>5</v>
      </c>
      <c r="P205" s="173"/>
      <c r="Q205" s="172">
        <f>Arkusz2!F34</f>
        <v>7</v>
      </c>
      <c r="R205" s="173"/>
      <c r="S205" s="172">
        <f>SUM(Arkusz2!F16,O205)</f>
        <v>82</v>
      </c>
      <c r="T205" s="173"/>
      <c r="U205" s="172">
        <f>SUM(Arkusz2!F22,Q205)</f>
        <v>123</v>
      </c>
      <c r="V205" s="246"/>
    </row>
    <row r="206" spans="1:25" x14ac:dyDescent="0.25">
      <c r="C206" s="228" t="str">
        <f>Arkusz2!B5</f>
        <v>EGIPT</v>
      </c>
      <c r="D206" s="229"/>
      <c r="E206" s="229"/>
      <c r="F206" s="229"/>
      <c r="G206" s="174">
        <f>Arkusz2!F5</f>
        <v>55</v>
      </c>
      <c r="H206" s="175"/>
      <c r="I206" s="174">
        <f>Arkusz2!F11</f>
        <v>91</v>
      </c>
      <c r="J206" s="175"/>
      <c r="K206" s="174">
        <f>SUM(Arkusz2!F17,-G206)</f>
        <v>3</v>
      </c>
      <c r="L206" s="175"/>
      <c r="M206" s="174">
        <f>SUM(Arkusz2!F23,-I206)</f>
        <v>3</v>
      </c>
      <c r="N206" s="175"/>
      <c r="O206" s="174">
        <f>Arkusz2!F29</f>
        <v>0</v>
      </c>
      <c r="P206" s="175"/>
      <c r="Q206" s="174">
        <f>Arkusz2!F35</f>
        <v>0</v>
      </c>
      <c r="R206" s="175"/>
      <c r="S206" s="174">
        <f>SUM(Arkusz2!F17,O206)</f>
        <v>58</v>
      </c>
      <c r="T206" s="175"/>
      <c r="U206" s="174">
        <f>SUM(Arkusz2!F23,Q206)</f>
        <v>94</v>
      </c>
      <c r="V206" s="245"/>
    </row>
    <row r="207" spans="1:25" x14ac:dyDescent="0.25">
      <c r="C207" s="137" t="str">
        <f>Arkusz2!B6</f>
        <v>IRAK</v>
      </c>
      <c r="D207" s="138"/>
      <c r="E207" s="138"/>
      <c r="F207" s="138"/>
      <c r="G207" s="172">
        <f>Arkusz2!F6</f>
        <v>6</v>
      </c>
      <c r="H207" s="173"/>
      <c r="I207" s="172">
        <f>Arkusz2!F12</f>
        <v>10</v>
      </c>
      <c r="J207" s="173"/>
      <c r="K207" s="172">
        <f>SUM(Arkusz2!F18,-G207)</f>
        <v>5</v>
      </c>
      <c r="L207" s="173"/>
      <c r="M207" s="172">
        <f>SUM(Arkusz2!F24,-I207)</f>
        <v>17</v>
      </c>
      <c r="N207" s="173"/>
      <c r="O207" s="172">
        <f>Arkusz2!F30</f>
        <v>3</v>
      </c>
      <c r="P207" s="173"/>
      <c r="Q207" s="172">
        <f>Arkusz2!F36</f>
        <v>11</v>
      </c>
      <c r="R207" s="173"/>
      <c r="S207" s="172">
        <f>SUM(Arkusz2!F18,O207)</f>
        <v>14</v>
      </c>
      <c r="T207" s="173"/>
      <c r="U207" s="172">
        <f>SUM(Arkusz2!F24,Q207)</f>
        <v>38</v>
      </c>
      <c r="V207" s="246"/>
    </row>
    <row r="208" spans="1:25" ht="15.75" thickBot="1" x14ac:dyDescent="0.3">
      <c r="C208" s="230" t="str">
        <f>Arkusz2!B7</f>
        <v>Pozostałe</v>
      </c>
      <c r="D208" s="231"/>
      <c r="E208" s="231"/>
      <c r="F208" s="231"/>
      <c r="G208" s="134">
        <f>Arkusz2!F7</f>
        <v>90</v>
      </c>
      <c r="H208" s="135"/>
      <c r="I208" s="134">
        <f>Arkusz2!F13</f>
        <v>116</v>
      </c>
      <c r="J208" s="135"/>
      <c r="K208" s="134">
        <f>SUM(Arkusz2!F19,-G208)</f>
        <v>24</v>
      </c>
      <c r="L208" s="135"/>
      <c r="M208" s="134">
        <f>SUM(Arkusz2!F25,-I208)</f>
        <v>40</v>
      </c>
      <c r="N208" s="135"/>
      <c r="O208" s="134">
        <f>Arkusz2!F31</f>
        <v>10</v>
      </c>
      <c r="P208" s="135"/>
      <c r="Q208" s="134">
        <f>Arkusz2!F37</f>
        <v>12</v>
      </c>
      <c r="R208" s="135"/>
      <c r="S208" s="134">
        <f>SUM(Arkusz2!F19,O208)</f>
        <v>124</v>
      </c>
      <c r="T208" s="135"/>
      <c r="U208" s="134">
        <f>SUM(Arkusz2!F25,Q208)</f>
        <v>168</v>
      </c>
      <c r="V208" s="171"/>
    </row>
    <row r="209" spans="3:22" ht="15.75" thickBot="1" x14ac:dyDescent="0.3">
      <c r="C209" s="226" t="s">
        <v>1</v>
      </c>
      <c r="D209" s="227"/>
      <c r="E209" s="227"/>
      <c r="F209" s="227"/>
      <c r="G209" s="132">
        <f>SUM(G203:G208)</f>
        <v>449</v>
      </c>
      <c r="H209" s="133"/>
      <c r="I209" s="132">
        <f>SUM(I203:I208)</f>
        <v>667</v>
      </c>
      <c r="J209" s="133"/>
      <c r="K209" s="132">
        <f>SUM(K203:K208)</f>
        <v>77</v>
      </c>
      <c r="L209" s="133"/>
      <c r="M209" s="132">
        <f>SUM(M203:M208)</f>
        <v>156</v>
      </c>
      <c r="N209" s="133"/>
      <c r="O209" s="132">
        <f>SUM(O203:O208)</f>
        <v>26</v>
      </c>
      <c r="P209" s="133"/>
      <c r="Q209" s="132">
        <f>SUM(Q203:Q208)</f>
        <v>53</v>
      </c>
      <c r="R209" s="133"/>
      <c r="S209" s="132">
        <f>SUM(S203:S208)</f>
        <v>552</v>
      </c>
      <c r="T209" s="133"/>
      <c r="U209" s="132">
        <f>SUM(U203:U208)</f>
        <v>876</v>
      </c>
      <c r="V209" s="169"/>
    </row>
    <row r="213" spans="3:22" x14ac:dyDescent="0.25">
      <c r="M213" s="11"/>
      <c r="N213" s="11"/>
      <c r="O213" s="11"/>
      <c r="P213" s="11"/>
      <c r="Q213" s="11"/>
      <c r="R213" s="11"/>
      <c r="S213" s="11"/>
    </row>
    <row r="214" spans="3:22" x14ac:dyDescent="0.25">
      <c r="M214" s="11"/>
      <c r="N214" s="11"/>
      <c r="O214" s="11"/>
      <c r="P214" s="11"/>
      <c r="Q214" s="11"/>
      <c r="R214" s="11"/>
      <c r="S214" s="11"/>
    </row>
    <row r="215" spans="3:22" x14ac:dyDescent="0.25">
      <c r="M215" s="11"/>
      <c r="N215" s="11"/>
      <c r="O215" s="11"/>
      <c r="P215" s="11"/>
      <c r="Q215" s="11"/>
      <c r="R215" s="11"/>
      <c r="S215" s="11"/>
    </row>
    <row r="216" spans="3:22" x14ac:dyDescent="0.25">
      <c r="M216" s="11"/>
      <c r="N216" s="11"/>
      <c r="O216" s="11"/>
      <c r="P216" s="11"/>
      <c r="Q216" s="11"/>
      <c r="R216" s="11"/>
      <c r="S216" s="11"/>
    </row>
    <row r="217" spans="3:22" x14ac:dyDescent="0.25">
      <c r="M217" s="11"/>
      <c r="N217" s="11"/>
      <c r="O217" s="11"/>
      <c r="P217" s="11"/>
      <c r="Q217" s="11"/>
      <c r="R217" s="11"/>
      <c r="S217" s="11"/>
    </row>
    <row r="218" spans="3:22" x14ac:dyDescent="0.25">
      <c r="M218" s="11"/>
      <c r="N218" s="11"/>
      <c r="O218" s="11"/>
      <c r="P218" s="11"/>
      <c r="Q218" s="11"/>
      <c r="R218" s="11"/>
      <c r="S218" s="11"/>
    </row>
    <row r="219" spans="3:22" x14ac:dyDescent="0.25">
      <c r="M219" s="11"/>
      <c r="N219" s="11"/>
      <c r="O219" s="11"/>
      <c r="P219" s="11"/>
      <c r="Q219" s="11"/>
      <c r="R219" s="11"/>
      <c r="S219" s="11"/>
    </row>
    <row r="220" spans="3:22" x14ac:dyDescent="0.25">
      <c r="M220" s="11"/>
      <c r="N220" s="11"/>
      <c r="O220" s="11"/>
      <c r="P220" s="11"/>
      <c r="Q220" s="11"/>
      <c r="R220" s="11"/>
      <c r="S220" s="11"/>
    </row>
    <row r="221" spans="3:22" x14ac:dyDescent="0.25">
      <c r="D221" s="170"/>
      <c r="E221" s="170"/>
    </row>
    <row r="225" spans="1:26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</row>
    <row r="232" spans="1:26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2"/>
      <c r="W232" s="12"/>
      <c r="X232" s="12"/>
      <c r="Y232" s="13"/>
      <c r="Z232" s="12"/>
    </row>
    <row r="233" spans="1:26" x14ac:dyDescent="0.25">
      <c r="A233" s="176"/>
      <c r="B233" s="176"/>
      <c r="C233" s="176"/>
      <c r="D233" s="176"/>
      <c r="E233" s="176"/>
      <c r="F233" s="176"/>
      <c r="G233" s="176"/>
      <c r="H233" s="176"/>
      <c r="I233" s="176"/>
      <c r="J233" s="176"/>
      <c r="K233" s="176"/>
      <c r="L233" s="176"/>
      <c r="M233" s="176"/>
      <c r="N233" s="176"/>
      <c r="O233" s="176"/>
      <c r="P233" s="176"/>
      <c r="Q233" s="176"/>
      <c r="R233" s="176"/>
      <c r="S233" s="176"/>
      <c r="T233" s="176"/>
      <c r="U233" s="176"/>
      <c r="V233" s="176"/>
      <c r="W233" s="176"/>
      <c r="X233" s="176"/>
      <c r="Y233" s="176"/>
    </row>
    <row r="234" spans="1:26" x14ac:dyDescent="0.25">
      <c r="A234" s="176"/>
      <c r="B234" s="176"/>
      <c r="C234" s="176"/>
      <c r="D234" s="176"/>
      <c r="E234" s="176"/>
      <c r="F234" s="176"/>
      <c r="G234" s="176"/>
      <c r="H234" s="176"/>
      <c r="I234" s="176"/>
      <c r="J234" s="176"/>
      <c r="K234" s="176"/>
      <c r="L234" s="176"/>
      <c r="M234" s="176"/>
      <c r="N234" s="176"/>
      <c r="O234" s="176"/>
      <c r="P234" s="176"/>
      <c r="Q234" s="176"/>
      <c r="R234" s="176"/>
      <c r="S234" s="176"/>
      <c r="T234" s="176"/>
      <c r="U234" s="176"/>
      <c r="V234" s="176"/>
      <c r="W234" s="176"/>
      <c r="X234" s="176"/>
      <c r="Y234" s="176"/>
    </row>
    <row r="235" spans="1:26" x14ac:dyDescent="0.25">
      <c r="A235" s="176"/>
      <c r="B235" s="176"/>
      <c r="C235" s="176"/>
      <c r="D235" s="176"/>
      <c r="E235" s="176"/>
      <c r="F235" s="176"/>
      <c r="G235" s="176"/>
      <c r="H235" s="176"/>
      <c r="I235" s="176"/>
      <c r="J235" s="176"/>
      <c r="K235" s="176"/>
      <c r="L235" s="176"/>
      <c r="M235" s="176"/>
      <c r="N235" s="176"/>
      <c r="O235" s="176"/>
      <c r="P235" s="176"/>
      <c r="Q235" s="176"/>
      <c r="R235" s="176"/>
      <c r="S235" s="176"/>
      <c r="T235" s="176"/>
      <c r="U235" s="176"/>
      <c r="V235" s="176"/>
      <c r="W235" s="176"/>
      <c r="X235" s="176"/>
      <c r="Y235" s="176"/>
    </row>
    <row r="236" spans="1:26" x14ac:dyDescent="0.25">
      <c r="A236" s="176"/>
      <c r="B236" s="176"/>
      <c r="C236" s="176"/>
      <c r="D236" s="176"/>
      <c r="E236" s="176"/>
      <c r="F236" s="176"/>
      <c r="G236" s="176"/>
      <c r="H236" s="176"/>
      <c r="I236" s="176"/>
      <c r="J236" s="176"/>
      <c r="K236" s="176"/>
      <c r="L236" s="176"/>
      <c r="M236" s="176"/>
      <c r="N236" s="176"/>
      <c r="O236" s="176"/>
      <c r="P236" s="176"/>
      <c r="Q236" s="176"/>
      <c r="R236" s="176"/>
      <c r="S236" s="176"/>
      <c r="T236" s="176"/>
      <c r="U236" s="176"/>
      <c r="V236" s="176"/>
      <c r="W236" s="176"/>
      <c r="X236" s="176"/>
      <c r="Y236" s="176"/>
    </row>
    <row r="237" spans="1:26" x14ac:dyDescent="0.25">
      <c r="A237" s="176"/>
      <c r="B237" s="176"/>
      <c r="C237" s="176"/>
      <c r="D237" s="176"/>
      <c r="E237" s="176"/>
      <c r="F237" s="176"/>
      <c r="G237" s="176"/>
      <c r="H237" s="176"/>
      <c r="I237" s="176"/>
      <c r="J237" s="176"/>
      <c r="K237" s="176"/>
      <c r="L237" s="176"/>
      <c r="M237" s="176"/>
      <c r="N237" s="176"/>
      <c r="O237" s="176"/>
      <c r="P237" s="176"/>
      <c r="Q237" s="176"/>
      <c r="R237" s="176"/>
      <c r="S237" s="176"/>
      <c r="T237" s="176"/>
      <c r="U237" s="176"/>
      <c r="V237" s="176"/>
      <c r="W237" s="176"/>
      <c r="X237" s="176"/>
      <c r="Y237" s="176"/>
    </row>
    <row r="238" spans="1:26" x14ac:dyDescent="0.25">
      <c r="A238" s="176"/>
      <c r="B238" s="176"/>
      <c r="C238" s="176"/>
      <c r="D238" s="176"/>
      <c r="E238" s="176"/>
      <c r="F238" s="176"/>
      <c r="G238" s="176"/>
      <c r="H238" s="176"/>
      <c r="I238" s="176"/>
      <c r="J238" s="176"/>
      <c r="K238" s="176"/>
      <c r="L238" s="176"/>
      <c r="M238" s="176"/>
      <c r="N238" s="176"/>
      <c r="O238" s="176"/>
      <c r="P238" s="176"/>
      <c r="Q238" s="176"/>
      <c r="R238" s="176"/>
      <c r="S238" s="176"/>
      <c r="T238" s="176"/>
      <c r="U238" s="176"/>
      <c r="V238" s="176"/>
      <c r="W238" s="176"/>
      <c r="X238" s="176"/>
      <c r="Y238" s="176"/>
    </row>
    <row r="243" spans="1:21" x14ac:dyDescent="0.25">
      <c r="A243" s="58" t="s">
        <v>144</v>
      </c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</row>
    <row r="244" spans="1:2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</row>
    <row r="246" spans="1:21" ht="15.75" thickBot="1" x14ac:dyDescent="0.3"/>
    <row r="247" spans="1:21" x14ac:dyDescent="0.25">
      <c r="A247" s="155" t="str">
        <f>CONCATENATE(Arkusz18!C2," - ",Arkusz18!B2," r.")</f>
        <v>01.01.2023 - 31.01.2023 r.</v>
      </c>
      <c r="B247" s="156"/>
      <c r="C247" s="156"/>
      <c r="D247" s="156"/>
      <c r="E247" s="156"/>
      <c r="F247" s="156"/>
      <c r="G247" s="156"/>
      <c r="H247" s="156"/>
      <c r="I247" s="157"/>
      <c r="M247" s="155" t="str">
        <f>CONCATENATE(Arkusz18!C2," - ",Arkusz18!B2," r.")</f>
        <v>01.01.2023 - 31.01.2023 r.</v>
      </c>
      <c r="N247" s="156"/>
      <c r="O247" s="156"/>
      <c r="P247" s="156"/>
      <c r="Q247" s="156"/>
      <c r="R247" s="156"/>
      <c r="S247" s="156"/>
      <c r="T247" s="156"/>
      <c r="U247" s="157"/>
    </row>
    <row r="248" spans="1:21" ht="52.5" customHeight="1" x14ac:dyDescent="0.25">
      <c r="A248" s="177" t="s">
        <v>56</v>
      </c>
      <c r="B248" s="178"/>
      <c r="C248" s="179"/>
      <c r="D248" s="158" t="s">
        <v>57</v>
      </c>
      <c r="E248" s="162"/>
      <c r="F248" s="158" t="s">
        <v>58</v>
      </c>
      <c r="G248" s="162"/>
      <c r="H248" s="158" t="s">
        <v>54</v>
      </c>
      <c r="I248" s="159"/>
      <c r="M248" s="177" t="s">
        <v>56</v>
      </c>
      <c r="N248" s="178"/>
      <c r="O248" s="179"/>
      <c r="P248" s="158" t="s">
        <v>59</v>
      </c>
      <c r="Q248" s="162"/>
      <c r="R248" s="158" t="s">
        <v>58</v>
      </c>
      <c r="S248" s="162"/>
      <c r="T248" s="158" t="s">
        <v>54</v>
      </c>
      <c r="U248" s="159"/>
    </row>
    <row r="249" spans="1:21" x14ac:dyDescent="0.25">
      <c r="A249" s="180"/>
      <c r="B249" s="181"/>
      <c r="C249" s="182"/>
      <c r="D249" s="160"/>
      <c r="E249" s="163"/>
      <c r="F249" s="160"/>
      <c r="G249" s="163"/>
      <c r="H249" s="160"/>
      <c r="I249" s="161"/>
      <c r="M249" s="180"/>
      <c r="N249" s="181"/>
      <c r="O249" s="182"/>
      <c r="P249" s="160"/>
      <c r="Q249" s="163"/>
      <c r="R249" s="160"/>
      <c r="S249" s="163"/>
      <c r="T249" s="160"/>
      <c r="U249" s="161"/>
    </row>
    <row r="250" spans="1:21" x14ac:dyDescent="0.25">
      <c r="A250" s="197" t="str">
        <f>Arkusz4!B2</f>
        <v>NIEMCY</v>
      </c>
      <c r="B250" s="198"/>
      <c r="C250" s="198"/>
      <c r="D250" s="164">
        <f>Arkusz4!C2</f>
        <v>230</v>
      </c>
      <c r="E250" s="164"/>
      <c r="F250" s="164">
        <f>Arkusz4!D2</f>
        <v>228</v>
      </c>
      <c r="G250" s="164"/>
      <c r="H250" s="164">
        <f>Arkusz4!E2</f>
        <v>40</v>
      </c>
      <c r="I250" s="164"/>
      <c r="M250" s="197" t="str">
        <f>Arkusz5!B2</f>
        <v>SZWECJA</v>
      </c>
      <c r="N250" s="198"/>
      <c r="O250" s="198"/>
      <c r="P250" s="164">
        <f>Arkusz5!C2</f>
        <v>3</v>
      </c>
      <c r="Q250" s="164"/>
      <c r="R250" s="164">
        <f>Arkusz5!D2</f>
        <v>1</v>
      </c>
      <c r="S250" s="164"/>
      <c r="T250" s="164">
        <f>Arkusz5!E2</f>
        <v>0</v>
      </c>
      <c r="U250" s="210"/>
    </row>
    <row r="251" spans="1:21" x14ac:dyDescent="0.25">
      <c r="A251" s="199" t="str">
        <f>Arkusz4!B3</f>
        <v>FRANCJA</v>
      </c>
      <c r="B251" s="200"/>
      <c r="C251" s="200"/>
      <c r="D251" s="187">
        <f>Arkusz4!C3</f>
        <v>93</v>
      </c>
      <c r="E251" s="187"/>
      <c r="F251" s="187">
        <f>Arkusz4!D3</f>
        <v>86</v>
      </c>
      <c r="G251" s="187"/>
      <c r="H251" s="187">
        <f>Arkusz4!E3</f>
        <v>0</v>
      </c>
      <c r="I251" s="187"/>
      <c r="M251" s="199" t="str">
        <f>Arkusz5!B3</f>
        <v>BUŁGARIA</v>
      </c>
      <c r="N251" s="200"/>
      <c r="O251" s="200"/>
      <c r="P251" s="187">
        <f>Arkusz5!C3</f>
        <v>2</v>
      </c>
      <c r="Q251" s="187"/>
      <c r="R251" s="187">
        <f>Arkusz5!D3</f>
        <v>0</v>
      </c>
      <c r="S251" s="187"/>
      <c r="T251" s="187">
        <f>Arkusz5!E3</f>
        <v>0</v>
      </c>
      <c r="U251" s="206"/>
    </row>
    <row r="252" spans="1:21" x14ac:dyDescent="0.25">
      <c r="A252" s="197" t="str">
        <f>Arkusz4!B4</f>
        <v>BELGIA</v>
      </c>
      <c r="B252" s="198"/>
      <c r="C252" s="198"/>
      <c r="D252" s="164">
        <f>Arkusz4!C4</f>
        <v>27</v>
      </c>
      <c r="E252" s="164"/>
      <c r="F252" s="164">
        <f>Arkusz4!D4</f>
        <v>23</v>
      </c>
      <c r="G252" s="164"/>
      <c r="H252" s="164">
        <f>Arkusz4!E4</f>
        <v>0</v>
      </c>
      <c r="I252" s="164"/>
      <c r="M252" s="197" t="str">
        <f>Arkusz5!B4</f>
        <v>NORWEGIA</v>
      </c>
      <c r="N252" s="198"/>
      <c r="O252" s="198"/>
      <c r="P252" s="164">
        <f>Arkusz5!C4</f>
        <v>2</v>
      </c>
      <c r="Q252" s="164"/>
      <c r="R252" s="164">
        <f>Arkusz5!D4</f>
        <v>0</v>
      </c>
      <c r="S252" s="164"/>
      <c r="T252" s="164">
        <f>Arkusz5!E4</f>
        <v>0</v>
      </c>
      <c r="U252" s="210"/>
    </row>
    <row r="253" spans="1:21" x14ac:dyDescent="0.25">
      <c r="A253" s="199" t="str">
        <f>Arkusz4!B5</f>
        <v>NIDERLANDY</v>
      </c>
      <c r="B253" s="200"/>
      <c r="C253" s="200"/>
      <c r="D253" s="187">
        <f>Arkusz4!C5</f>
        <v>18</v>
      </c>
      <c r="E253" s="187"/>
      <c r="F253" s="187">
        <f>Arkusz4!D5</f>
        <v>22</v>
      </c>
      <c r="G253" s="187"/>
      <c r="H253" s="187">
        <f>Arkusz4!E5</f>
        <v>1</v>
      </c>
      <c r="I253" s="187"/>
      <c r="M253" s="199" t="str">
        <f>Arkusz5!B5</f>
        <v>FRANCJA</v>
      </c>
      <c r="N253" s="200"/>
      <c r="O253" s="200"/>
      <c r="P253" s="187">
        <f>Arkusz5!C5</f>
        <v>1</v>
      </c>
      <c r="Q253" s="187"/>
      <c r="R253" s="187">
        <f>Arkusz5!D5</f>
        <v>0</v>
      </c>
      <c r="S253" s="187"/>
      <c r="T253" s="187">
        <f>Arkusz5!E5</f>
        <v>0</v>
      </c>
      <c r="U253" s="206"/>
    </row>
    <row r="254" spans="1:21" x14ac:dyDescent="0.25">
      <c r="A254" s="197" t="str">
        <f>Arkusz4!B6</f>
        <v>AUSTRIA</v>
      </c>
      <c r="B254" s="198"/>
      <c r="C254" s="198"/>
      <c r="D254" s="164">
        <f>Arkusz4!C6</f>
        <v>11</v>
      </c>
      <c r="E254" s="164"/>
      <c r="F254" s="164">
        <f>Arkusz4!D6</f>
        <v>8</v>
      </c>
      <c r="G254" s="164"/>
      <c r="H254" s="164">
        <f>Arkusz4!E6</f>
        <v>2</v>
      </c>
      <c r="I254" s="164"/>
      <c r="M254" s="197" t="str">
        <f>Arkusz5!B6</f>
        <v>LITWA</v>
      </c>
      <c r="N254" s="198"/>
      <c r="O254" s="198"/>
      <c r="P254" s="164">
        <f>Arkusz5!C6</f>
        <v>1</v>
      </c>
      <c r="Q254" s="164"/>
      <c r="R254" s="164">
        <f>Arkusz5!D6</f>
        <v>1</v>
      </c>
      <c r="S254" s="164"/>
      <c r="T254" s="164">
        <f>Arkusz5!E6</f>
        <v>0</v>
      </c>
      <c r="U254" s="210"/>
    </row>
    <row r="255" spans="1:21" ht="15.75" thickBot="1" x14ac:dyDescent="0.3">
      <c r="A255" s="201" t="str">
        <f>Arkusz4!B7</f>
        <v>Pozostałe</v>
      </c>
      <c r="B255" s="202"/>
      <c r="C255" s="202"/>
      <c r="D255" s="188">
        <f>Arkusz4!C7</f>
        <v>60</v>
      </c>
      <c r="E255" s="188"/>
      <c r="F255" s="188">
        <f>Arkusz4!D7</f>
        <v>54</v>
      </c>
      <c r="G255" s="188"/>
      <c r="H255" s="188">
        <f>Arkusz4!E7</f>
        <v>16</v>
      </c>
      <c r="I255" s="188"/>
      <c r="M255" s="201" t="str">
        <f>Arkusz5!B7</f>
        <v>Pozostałe</v>
      </c>
      <c r="N255" s="202"/>
      <c r="O255" s="202"/>
      <c r="P255" s="188">
        <f>Arkusz5!C7</f>
        <v>1</v>
      </c>
      <c r="Q255" s="188"/>
      <c r="R255" s="188">
        <f>Arkusz5!D7</f>
        <v>3</v>
      </c>
      <c r="S255" s="188"/>
      <c r="T255" s="188">
        <f>Arkusz5!E7</f>
        <v>8</v>
      </c>
      <c r="U255" s="258"/>
    </row>
    <row r="256" spans="1:21" ht="15.75" thickBot="1" x14ac:dyDescent="0.3">
      <c r="A256" s="185" t="s">
        <v>69</v>
      </c>
      <c r="B256" s="186"/>
      <c r="C256" s="186"/>
      <c r="D256" s="183">
        <f>SUM(D250:E255)</f>
        <v>439</v>
      </c>
      <c r="E256" s="183"/>
      <c r="F256" s="183">
        <f>SUM(F250:G255)</f>
        <v>421</v>
      </c>
      <c r="G256" s="183"/>
      <c r="H256" s="183">
        <f>SUM(H250:I255)</f>
        <v>59</v>
      </c>
      <c r="I256" s="184"/>
      <c r="M256" s="185" t="s">
        <v>69</v>
      </c>
      <c r="N256" s="186"/>
      <c r="O256" s="186"/>
      <c r="P256" s="183">
        <f>SUM(P250:Q255)</f>
        <v>10</v>
      </c>
      <c r="Q256" s="183"/>
      <c r="R256" s="183">
        <f t="shared" ref="R256" si="5">SUM(R250:S255)</f>
        <v>5</v>
      </c>
      <c r="S256" s="183"/>
      <c r="T256" s="183">
        <f>SUM(T250:U255)</f>
        <v>8</v>
      </c>
      <c r="U256" s="184"/>
    </row>
    <row r="258" spans="1:26" x14ac:dyDescent="0.25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</row>
    <row r="259" spans="1:26" x14ac:dyDescent="0.25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</row>
    <row r="260" spans="1:26" x14ac:dyDescent="0.25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</row>
    <row r="261" spans="1:26" x14ac:dyDescent="0.25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</row>
    <row r="263" spans="1:26" x14ac:dyDescent="0.25">
      <c r="A263" s="221" t="s">
        <v>68</v>
      </c>
      <c r="B263" s="221"/>
      <c r="C263" s="221"/>
      <c r="D263" s="221"/>
      <c r="E263" s="221"/>
      <c r="F263" s="221"/>
      <c r="G263" s="221"/>
      <c r="H263" s="221"/>
      <c r="I263" s="221"/>
      <c r="J263" s="221"/>
      <c r="K263" s="221"/>
      <c r="L263" s="221"/>
      <c r="M263" s="221"/>
      <c r="N263" s="221"/>
      <c r="O263" s="221"/>
      <c r="P263" s="221"/>
      <c r="Q263" s="221"/>
      <c r="R263" s="221"/>
      <c r="S263" s="221"/>
      <c r="T263" s="221"/>
      <c r="U263" s="221"/>
      <c r="V263" s="221"/>
      <c r="W263" s="221"/>
      <c r="X263" s="221"/>
      <c r="Y263" s="221"/>
      <c r="Z263" s="221"/>
    </row>
    <row r="264" spans="1:26" x14ac:dyDescent="0.2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</row>
    <row r="265" spans="1:26" x14ac:dyDescent="0.25">
      <c r="A265" s="58" t="s">
        <v>145</v>
      </c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</row>
    <row r="266" spans="1:26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</row>
    <row r="267" spans="1:26" ht="15.75" thickBot="1" x14ac:dyDescent="0.3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</row>
    <row r="268" spans="1:26" x14ac:dyDescent="0.25">
      <c r="C268" s="218" t="s">
        <v>0</v>
      </c>
      <c r="D268" s="193"/>
      <c r="E268" s="193"/>
      <c r="F268" s="193"/>
      <c r="G268" s="211" t="str">
        <f>CONCATENATE(Arkusz18!A2," - ",Arkusz18!B2," r.")</f>
        <v>01.01.2023 - 31.01.2023 r.</v>
      </c>
      <c r="H268" s="211"/>
      <c r="I268" s="211"/>
      <c r="J268" s="211"/>
      <c r="K268" s="211"/>
      <c r="L268" s="211"/>
      <c r="M268" s="211"/>
      <c r="N268" s="211"/>
      <c r="O268" s="211"/>
      <c r="P268" s="211"/>
      <c r="Q268" s="211"/>
      <c r="R268" s="211"/>
      <c r="S268" s="211"/>
      <c r="T268" s="211"/>
      <c r="U268" s="212"/>
    </row>
    <row r="269" spans="1:26" ht="73.5" customHeight="1" x14ac:dyDescent="0.25">
      <c r="C269" s="219"/>
      <c r="D269" s="220"/>
      <c r="E269" s="220"/>
      <c r="F269" s="220"/>
      <c r="G269" s="207" t="s">
        <v>60</v>
      </c>
      <c r="H269" s="208"/>
      <c r="I269" s="213"/>
      <c r="J269" s="207" t="s">
        <v>61</v>
      </c>
      <c r="K269" s="208"/>
      <c r="L269" s="213"/>
      <c r="M269" s="207" t="s">
        <v>62</v>
      </c>
      <c r="N269" s="208"/>
      <c r="O269" s="213"/>
      <c r="P269" s="207" t="s">
        <v>71</v>
      </c>
      <c r="Q269" s="208"/>
      <c r="R269" s="213"/>
      <c r="S269" s="207" t="s">
        <v>63</v>
      </c>
      <c r="T269" s="208"/>
      <c r="U269" s="209"/>
    </row>
    <row r="270" spans="1:26" x14ac:dyDescent="0.25">
      <c r="C270" s="214" t="str">
        <f>Arkusz6!B2</f>
        <v>UKRAINA</v>
      </c>
      <c r="D270" s="215"/>
      <c r="E270" s="215"/>
      <c r="F270" s="215"/>
      <c r="G270" s="125">
        <f>Arkusz6!C2</f>
        <v>0</v>
      </c>
      <c r="H270" s="125"/>
      <c r="I270" s="125"/>
      <c r="J270" s="125">
        <f>Arkusz6!D2</f>
        <v>201</v>
      </c>
      <c r="K270" s="125"/>
      <c r="L270" s="125"/>
      <c r="M270" s="125">
        <f>Arkusz6!E2</f>
        <v>0</v>
      </c>
      <c r="N270" s="125"/>
      <c r="O270" s="125"/>
      <c r="P270" s="125">
        <f>Arkusz6!F2</f>
        <v>8</v>
      </c>
      <c r="Q270" s="125"/>
      <c r="R270" s="125"/>
      <c r="S270" s="125">
        <f>Arkusz6!G2</f>
        <v>21</v>
      </c>
      <c r="T270" s="125"/>
      <c r="U270" s="125"/>
    </row>
    <row r="271" spans="1:26" x14ac:dyDescent="0.25">
      <c r="C271" s="204" t="str">
        <f>Arkusz6!B3</f>
        <v>ROSJA</v>
      </c>
      <c r="D271" s="205"/>
      <c r="E271" s="205"/>
      <c r="F271" s="205"/>
      <c r="G271" s="203">
        <f>Arkusz6!C3</f>
        <v>8</v>
      </c>
      <c r="H271" s="203"/>
      <c r="I271" s="203"/>
      <c r="J271" s="203">
        <f>Arkusz6!D3</f>
        <v>3</v>
      </c>
      <c r="K271" s="203"/>
      <c r="L271" s="203"/>
      <c r="M271" s="203">
        <f>Arkusz6!E3</f>
        <v>0</v>
      </c>
      <c r="N271" s="203"/>
      <c r="O271" s="203"/>
      <c r="P271" s="203">
        <f>Arkusz6!F3</f>
        <v>94</v>
      </c>
      <c r="Q271" s="203"/>
      <c r="R271" s="203"/>
      <c r="S271" s="203">
        <f>Arkusz6!G3</f>
        <v>103</v>
      </c>
      <c r="T271" s="203"/>
      <c r="U271" s="203"/>
    </row>
    <row r="272" spans="1:26" x14ac:dyDescent="0.25">
      <c r="C272" s="214" t="str">
        <f>Arkusz6!B4</f>
        <v>BIAŁORUŚ</v>
      </c>
      <c r="D272" s="215"/>
      <c r="E272" s="215"/>
      <c r="F272" s="215"/>
      <c r="G272" s="125">
        <f>Arkusz6!C4</f>
        <v>17</v>
      </c>
      <c r="H272" s="125"/>
      <c r="I272" s="125"/>
      <c r="J272" s="125">
        <f>Arkusz6!D4</f>
        <v>181</v>
      </c>
      <c r="K272" s="125"/>
      <c r="L272" s="125"/>
      <c r="M272" s="125">
        <f>Arkusz6!E4</f>
        <v>0</v>
      </c>
      <c r="N272" s="125"/>
      <c r="O272" s="125"/>
      <c r="P272" s="125">
        <f>Arkusz6!F4</f>
        <v>4</v>
      </c>
      <c r="Q272" s="125"/>
      <c r="R272" s="125"/>
      <c r="S272" s="125">
        <f>Arkusz6!G4</f>
        <v>5</v>
      </c>
      <c r="T272" s="125"/>
      <c r="U272" s="125"/>
    </row>
    <row r="273" spans="1:25" x14ac:dyDescent="0.25">
      <c r="C273" s="204" t="str">
        <f>Arkusz6!B5</f>
        <v>AFGANISTAN</v>
      </c>
      <c r="D273" s="205"/>
      <c r="E273" s="205"/>
      <c r="F273" s="205"/>
      <c r="G273" s="203">
        <f>Arkusz6!C5</f>
        <v>23</v>
      </c>
      <c r="H273" s="203"/>
      <c r="I273" s="203"/>
      <c r="J273" s="203">
        <f>Arkusz6!D5</f>
        <v>9</v>
      </c>
      <c r="K273" s="203"/>
      <c r="L273" s="203"/>
      <c r="M273" s="203">
        <f>Arkusz6!E5</f>
        <v>0</v>
      </c>
      <c r="N273" s="203"/>
      <c r="O273" s="203"/>
      <c r="P273" s="203">
        <f>Arkusz6!F5</f>
        <v>0</v>
      </c>
      <c r="Q273" s="203"/>
      <c r="R273" s="203"/>
      <c r="S273" s="203">
        <f>Arkusz6!G5</f>
        <v>14</v>
      </c>
      <c r="T273" s="203"/>
      <c r="U273" s="203"/>
    </row>
    <row r="274" spans="1:25" x14ac:dyDescent="0.25">
      <c r="C274" s="214" t="str">
        <f>Arkusz6!B6</f>
        <v>EGIPT</v>
      </c>
      <c r="D274" s="215"/>
      <c r="E274" s="215"/>
      <c r="F274" s="215"/>
      <c r="G274" s="125">
        <f>Arkusz6!C6</f>
        <v>0</v>
      </c>
      <c r="H274" s="125"/>
      <c r="I274" s="125"/>
      <c r="J274" s="125">
        <f>Arkusz6!D6</f>
        <v>0</v>
      </c>
      <c r="K274" s="125"/>
      <c r="L274" s="125"/>
      <c r="M274" s="125">
        <f>Arkusz6!E6</f>
        <v>0</v>
      </c>
      <c r="N274" s="125"/>
      <c r="O274" s="125"/>
      <c r="P274" s="125">
        <f>Arkusz6!F6</f>
        <v>6</v>
      </c>
      <c r="Q274" s="125"/>
      <c r="R274" s="125"/>
      <c r="S274" s="125">
        <f>Arkusz6!G6</f>
        <v>19</v>
      </c>
      <c r="T274" s="125"/>
      <c r="U274" s="125"/>
    </row>
    <row r="275" spans="1:25" ht="15.75" thickBot="1" x14ac:dyDescent="0.3">
      <c r="C275" s="216" t="str">
        <f>Arkusz6!B7</f>
        <v>Pozostałe</v>
      </c>
      <c r="D275" s="217"/>
      <c r="E275" s="217"/>
      <c r="F275" s="217"/>
      <c r="G275" s="126">
        <f>Arkusz6!C7</f>
        <v>10</v>
      </c>
      <c r="H275" s="126"/>
      <c r="I275" s="126"/>
      <c r="J275" s="126">
        <f>Arkusz6!D7</f>
        <v>6</v>
      </c>
      <c r="K275" s="126"/>
      <c r="L275" s="126"/>
      <c r="M275" s="126">
        <f>Arkusz6!E7</f>
        <v>0</v>
      </c>
      <c r="N275" s="126"/>
      <c r="O275" s="126"/>
      <c r="P275" s="126">
        <f>Arkusz6!F7</f>
        <v>52</v>
      </c>
      <c r="Q275" s="126"/>
      <c r="R275" s="126"/>
      <c r="S275" s="126">
        <f>Arkusz6!G7</f>
        <v>61</v>
      </c>
      <c r="T275" s="126"/>
      <c r="U275" s="126"/>
    </row>
    <row r="276" spans="1:25" ht="15.75" thickBot="1" x14ac:dyDescent="0.3">
      <c r="C276" s="127" t="s">
        <v>1</v>
      </c>
      <c r="D276" s="128"/>
      <c r="E276" s="128"/>
      <c r="F276" s="128"/>
      <c r="G276" s="86">
        <f>SUM(G270:I275)</f>
        <v>58</v>
      </c>
      <c r="H276" s="86"/>
      <c r="I276" s="86"/>
      <c r="J276" s="86">
        <f t="shared" ref="J276" si="6">SUM(J270:L275)</f>
        <v>400</v>
      </c>
      <c r="K276" s="86"/>
      <c r="L276" s="86"/>
      <c r="M276" s="86">
        <f t="shared" ref="M276" si="7">SUM(M270:O275)</f>
        <v>0</v>
      </c>
      <c r="N276" s="86"/>
      <c r="O276" s="86"/>
      <c r="P276" s="86">
        <f t="shared" ref="P276" si="8">SUM(P270:R275)</f>
        <v>164</v>
      </c>
      <c r="Q276" s="86"/>
      <c r="R276" s="86"/>
      <c r="S276" s="86">
        <f>SUM(S270:U275)</f>
        <v>223</v>
      </c>
      <c r="T276" s="86"/>
      <c r="U276" s="87"/>
    </row>
    <row r="280" spans="1:25" x14ac:dyDescent="0.25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</row>
    <row r="281" spans="1:25" x14ac:dyDescent="0.25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</row>
    <row r="282" spans="1:25" x14ac:dyDescent="0.25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</row>
    <row r="283" spans="1:25" x14ac:dyDescent="0.25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</row>
    <row r="284" spans="1:25" x14ac:dyDescent="0.25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</row>
    <row r="287" spans="1:25" s="43" customFormat="1" x14ac:dyDescent="0.25">
      <c r="Y287" s="6"/>
    </row>
    <row r="289" spans="1:25" x14ac:dyDescent="0.25">
      <c r="A289" s="58" t="s">
        <v>146</v>
      </c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</row>
    <row r="290" spans="1:25" x14ac:dyDescent="0.25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</row>
    <row r="291" spans="1:25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</row>
    <row r="292" spans="1:25" ht="15.75" thickBot="1" x14ac:dyDescent="0.3"/>
    <row r="293" spans="1:25" ht="30" customHeight="1" x14ac:dyDescent="0.25">
      <c r="B293" s="218" t="s">
        <v>9</v>
      </c>
      <c r="C293" s="193"/>
      <c r="D293" s="193"/>
      <c r="E293" s="193"/>
      <c r="F293" s="193"/>
      <c r="G293" s="193"/>
      <c r="H293" s="193"/>
      <c r="I293" s="193"/>
      <c r="J293" s="129" t="str">
        <f>Arkusz8!C6</f>
        <v>28.12.2022 - 03.01.2023</v>
      </c>
      <c r="K293" s="129"/>
      <c r="L293" s="129"/>
      <c r="M293" s="129" t="str">
        <f>Arkusz8!C10</f>
        <v>04.01.2023 - 10.01.2023</v>
      </c>
      <c r="N293" s="129"/>
      <c r="O293" s="129"/>
      <c r="P293" s="129" t="str">
        <f>Arkusz8!C9</f>
        <v>11.01.2023 - 17.01.2023</v>
      </c>
      <c r="Q293" s="129"/>
      <c r="R293" s="129"/>
      <c r="S293" s="129" t="str">
        <f>Arkusz8!C8</f>
        <v>18.01.2023 - 24.01.2023</v>
      </c>
      <c r="T293" s="129"/>
      <c r="U293" s="129"/>
      <c r="V293" s="129" t="str">
        <f>Arkusz8!C7</f>
        <v>25.01.2023 - 31.01.2023</v>
      </c>
      <c r="W293" s="129"/>
      <c r="X293" s="152"/>
    </row>
    <row r="294" spans="1:25" x14ac:dyDescent="0.25">
      <c r="B294" s="224" t="s">
        <v>29</v>
      </c>
      <c r="C294" s="225"/>
      <c r="D294" s="225"/>
      <c r="E294" s="225"/>
      <c r="F294" s="225"/>
      <c r="G294" s="225"/>
      <c r="H294" s="225"/>
      <c r="I294" s="225"/>
      <c r="J294" s="151">
        <f>Arkusz8!A6</f>
        <v>758</v>
      </c>
      <c r="K294" s="151"/>
      <c r="L294" s="151"/>
      <c r="M294" s="151">
        <f>Arkusz8!A5</f>
        <v>752</v>
      </c>
      <c r="N294" s="151"/>
      <c r="O294" s="151"/>
      <c r="P294" s="151">
        <f>Arkusz8!A4</f>
        <v>755</v>
      </c>
      <c r="Q294" s="151"/>
      <c r="R294" s="151"/>
      <c r="S294" s="151">
        <f>Arkusz8!A3</f>
        <v>713</v>
      </c>
      <c r="T294" s="151"/>
      <c r="U294" s="151"/>
      <c r="V294" s="151">
        <f>Arkusz8!A2</f>
        <v>700</v>
      </c>
      <c r="W294" s="151"/>
      <c r="X294" s="151"/>
    </row>
    <row r="295" spans="1:25" x14ac:dyDescent="0.25">
      <c r="B295" s="222" t="s">
        <v>5</v>
      </c>
      <c r="C295" s="223"/>
      <c r="D295" s="223"/>
      <c r="E295" s="223"/>
      <c r="F295" s="223"/>
      <c r="G295" s="223"/>
      <c r="H295" s="223"/>
      <c r="I295" s="223"/>
      <c r="J295" s="125">
        <f>Arkusz8!A11</f>
        <v>3165</v>
      </c>
      <c r="K295" s="125"/>
      <c r="L295" s="125"/>
      <c r="M295" s="125">
        <f>Arkusz8!A10</f>
        <v>3117</v>
      </c>
      <c r="N295" s="125"/>
      <c r="O295" s="125"/>
      <c r="P295" s="125">
        <f>Arkusz8!A9</f>
        <v>3143</v>
      </c>
      <c r="Q295" s="125"/>
      <c r="R295" s="125"/>
      <c r="S295" s="125">
        <f>Arkusz8!A8</f>
        <v>3128</v>
      </c>
      <c r="T295" s="125"/>
      <c r="U295" s="125"/>
      <c r="V295" s="125">
        <f>Arkusz8!A7</f>
        <v>3156</v>
      </c>
      <c r="W295" s="125"/>
      <c r="X295" s="125"/>
    </row>
    <row r="296" spans="1:25" x14ac:dyDescent="0.25">
      <c r="B296" s="224" t="s">
        <v>6</v>
      </c>
      <c r="C296" s="225"/>
      <c r="D296" s="225"/>
      <c r="E296" s="225"/>
      <c r="F296" s="225"/>
      <c r="G296" s="225"/>
      <c r="H296" s="225"/>
      <c r="I296" s="225"/>
      <c r="J296" s="151">
        <f>Arkusz8!A16</f>
        <v>174</v>
      </c>
      <c r="K296" s="151"/>
      <c r="L296" s="151"/>
      <c r="M296" s="151">
        <f>Arkusz8!A15</f>
        <v>176</v>
      </c>
      <c r="N296" s="151"/>
      <c r="O296" s="151"/>
      <c r="P296" s="151">
        <f>Arkusz8!A14</f>
        <v>107</v>
      </c>
      <c r="Q296" s="151"/>
      <c r="R296" s="151"/>
      <c r="S296" s="151">
        <f>Arkusz8!A13</f>
        <v>217</v>
      </c>
      <c r="T296" s="151"/>
      <c r="U296" s="151"/>
      <c r="V296" s="151">
        <f>Arkusz8!A12</f>
        <v>111</v>
      </c>
      <c r="W296" s="151"/>
      <c r="X296" s="151"/>
    </row>
    <row r="297" spans="1:25" x14ac:dyDescent="0.25">
      <c r="B297" s="153" t="s">
        <v>7</v>
      </c>
      <c r="C297" s="154"/>
      <c r="D297" s="154"/>
      <c r="E297" s="154"/>
      <c r="F297" s="154"/>
      <c r="G297" s="154"/>
      <c r="H297" s="154"/>
      <c r="I297" s="154"/>
      <c r="J297" s="125">
        <f>Arkusz8!A21</f>
        <v>124</v>
      </c>
      <c r="K297" s="125"/>
      <c r="L297" s="125"/>
      <c r="M297" s="125">
        <f>Arkusz8!A20</f>
        <v>136</v>
      </c>
      <c r="N297" s="125"/>
      <c r="O297" s="125"/>
      <c r="P297" s="125">
        <f>Arkusz8!A19</f>
        <v>139</v>
      </c>
      <c r="Q297" s="125"/>
      <c r="R297" s="125"/>
      <c r="S297" s="125">
        <f>Arkusz8!A18</f>
        <v>152</v>
      </c>
      <c r="T297" s="125"/>
      <c r="U297" s="125"/>
      <c r="V297" s="125">
        <f>Arkusz8!A17</f>
        <v>133</v>
      </c>
      <c r="W297" s="125"/>
      <c r="X297" s="125"/>
    </row>
    <row r="298" spans="1:25" ht="15.75" thickBot="1" x14ac:dyDescent="0.3">
      <c r="B298" s="130" t="s">
        <v>92</v>
      </c>
      <c r="C298" s="131"/>
      <c r="D298" s="131"/>
      <c r="E298" s="131"/>
      <c r="F298" s="131"/>
      <c r="G298" s="131"/>
      <c r="H298" s="131"/>
      <c r="I298" s="131"/>
      <c r="J298" s="150">
        <f>Arkusz8!A26</f>
        <v>0</v>
      </c>
      <c r="K298" s="150"/>
      <c r="L298" s="150"/>
      <c r="M298" s="150">
        <f>Arkusz8!A25</f>
        <v>0</v>
      </c>
      <c r="N298" s="150"/>
      <c r="O298" s="150"/>
      <c r="P298" s="150">
        <f>Arkusz8!A24</f>
        <v>0</v>
      </c>
      <c r="Q298" s="150"/>
      <c r="R298" s="150"/>
      <c r="S298" s="150">
        <f>Arkusz8!A23</f>
        <v>0</v>
      </c>
      <c r="T298" s="150"/>
      <c r="U298" s="150"/>
      <c r="V298" s="150">
        <f>Arkusz8!A22</f>
        <v>0</v>
      </c>
      <c r="W298" s="150"/>
      <c r="X298" s="150"/>
    </row>
    <row r="299" spans="1:25" ht="15.75" thickBot="1" x14ac:dyDescent="0.3">
      <c r="B299" s="139" t="s">
        <v>93</v>
      </c>
      <c r="C299" s="140"/>
      <c r="D299" s="140"/>
      <c r="E299" s="140"/>
      <c r="F299" s="140"/>
      <c r="G299" s="140"/>
      <c r="H299" s="140"/>
      <c r="I299" s="140"/>
      <c r="J299" s="123">
        <f>SUM(J294,J295,J298)</f>
        <v>3923</v>
      </c>
      <c r="K299" s="123"/>
      <c r="L299" s="123"/>
      <c r="M299" s="123">
        <f>SUM(M294,M295,M298)</f>
        <v>3869</v>
      </c>
      <c r="N299" s="123"/>
      <c r="O299" s="123"/>
      <c r="P299" s="123">
        <f>SUM(P294,P295,P298)</f>
        <v>3898</v>
      </c>
      <c r="Q299" s="123"/>
      <c r="R299" s="123"/>
      <c r="S299" s="123">
        <f>SUM(S294,S295,S298)</f>
        <v>3841</v>
      </c>
      <c r="T299" s="123"/>
      <c r="U299" s="123"/>
      <c r="V299" s="123">
        <f>SUM(V294,V295,V298)</f>
        <v>3856</v>
      </c>
      <c r="W299" s="123"/>
      <c r="X299" s="124"/>
    </row>
    <row r="300" spans="1:25" x14ac:dyDescent="0.25">
      <c r="B300" s="17"/>
      <c r="C300" s="17"/>
      <c r="D300" s="17"/>
      <c r="E300" s="17"/>
      <c r="F300" s="17"/>
      <c r="G300" s="17"/>
      <c r="H300" s="17"/>
      <c r="I300" s="17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</row>
    <row r="301" spans="1:25" s="43" customFormat="1" x14ac:dyDescent="0.25">
      <c r="B301" s="17"/>
      <c r="C301" s="17"/>
      <c r="D301" s="17"/>
      <c r="E301" s="17"/>
      <c r="F301" s="17"/>
      <c r="G301" s="17"/>
      <c r="H301" s="17"/>
      <c r="I301" s="17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6"/>
    </row>
    <row r="302" spans="1:25" x14ac:dyDescent="0.25">
      <c r="B302" s="17"/>
      <c r="C302" s="17"/>
      <c r="D302" s="17"/>
      <c r="E302" s="17"/>
      <c r="F302" s="17"/>
      <c r="G302" s="17"/>
      <c r="H302" s="17"/>
      <c r="I302" s="17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</row>
    <row r="303" spans="1:25" x14ac:dyDescent="0.25">
      <c r="B303" s="17"/>
      <c r="C303" s="17"/>
      <c r="D303" s="17"/>
      <c r="E303" s="17"/>
      <c r="F303" s="17"/>
      <c r="G303" s="17"/>
      <c r="H303" s="17"/>
      <c r="I303" s="17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</row>
    <row r="304" spans="1:25" x14ac:dyDescent="0.25">
      <c r="B304" s="17"/>
      <c r="C304" s="17"/>
      <c r="D304" s="17"/>
      <c r="E304" s="17"/>
      <c r="F304" s="17"/>
      <c r="G304" s="17"/>
      <c r="H304" s="17"/>
      <c r="I304" s="17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</row>
    <row r="319" spans="1:25" s="43" customFormat="1" x14ac:dyDescent="0.25">
      <c r="Y319" s="6"/>
    </row>
    <row r="320" spans="1:2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5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</row>
    <row r="324" spans="1:25" x14ac:dyDescent="0.25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</row>
    <row r="325" spans="1:25" x14ac:dyDescent="0.25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</row>
    <row r="326" spans="1:25" x14ac:dyDescent="0.25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</row>
    <row r="329" spans="1:25" s="43" customFormat="1" x14ac:dyDescent="0.25">
      <c r="Y329" s="6"/>
    </row>
    <row r="330" spans="1:25" s="43" customFormat="1" x14ac:dyDescent="0.25">
      <c r="Y330" s="6"/>
    </row>
    <row r="331" spans="1:25" s="43" customFormat="1" x14ac:dyDescent="0.25">
      <c r="Y331" s="6"/>
    </row>
    <row r="332" spans="1:25" x14ac:dyDescent="0.25">
      <c r="A332" s="30" t="s">
        <v>48</v>
      </c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R332" s="31"/>
      <c r="S332" s="31"/>
      <c r="T332" s="31"/>
    </row>
    <row r="333" spans="1:25" x14ac:dyDescent="0.25">
      <c r="P333" s="32"/>
      <c r="Q333" s="32"/>
      <c r="R333" s="31"/>
      <c r="S333" s="31"/>
      <c r="T333" s="31"/>
      <c r="U333" s="32"/>
    </row>
    <row r="334" spans="1:25" x14ac:dyDescent="0.25"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5" x14ac:dyDescent="0.25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</row>
    <row r="336" spans="1:25" x14ac:dyDescent="0.25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</row>
    <row r="337" spans="1:25" x14ac:dyDescent="0.25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</row>
    <row r="338" spans="1:25" x14ac:dyDescent="0.25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</row>
    <row r="339" spans="1:25" x14ac:dyDescent="0.25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</row>
    <row r="340" spans="1:25" x14ac:dyDescent="0.25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</row>
    <row r="341" spans="1:25" x14ac:dyDescent="0.25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</row>
    <row r="342" spans="1:25" x14ac:dyDescent="0.25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</row>
    <row r="343" spans="1:25" x14ac:dyDescent="0.25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</row>
    <row r="344" spans="1:25" x14ac:dyDescent="0.25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</row>
    <row r="345" spans="1:25" x14ac:dyDescent="0.2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</row>
    <row r="346" spans="1:25" x14ac:dyDescent="0.25">
      <c r="P346" s="34"/>
      <c r="Q346" s="34"/>
      <c r="R346" s="33"/>
      <c r="S346" s="33"/>
      <c r="T346" s="33"/>
      <c r="U346" s="34"/>
    </row>
    <row r="347" spans="1:25" s="45" customFormat="1" x14ac:dyDescent="0.25">
      <c r="A347" s="44" t="s">
        <v>165</v>
      </c>
      <c r="B347" s="44"/>
      <c r="C347" s="44"/>
      <c r="D347" s="44"/>
      <c r="E347" s="44"/>
      <c r="F347" s="44"/>
      <c r="G347" s="44"/>
      <c r="H347" s="44"/>
      <c r="I347" s="44"/>
      <c r="N347" s="46"/>
      <c r="O347" s="46"/>
      <c r="P347" s="47"/>
      <c r="Q347" s="47"/>
      <c r="R347" s="48"/>
      <c r="S347" s="48"/>
      <c r="T347" s="48"/>
      <c r="Y347" s="49"/>
    </row>
    <row r="348" spans="1:25" x14ac:dyDescent="0.25">
      <c r="M348" s="35"/>
      <c r="N348" s="35"/>
      <c r="R348" s="33"/>
      <c r="S348" s="33"/>
      <c r="T348" s="33"/>
    </row>
    <row r="349" spans="1:25" x14ac:dyDescent="0.25">
      <c r="R349" s="33"/>
      <c r="S349" s="33"/>
      <c r="T349" s="33"/>
    </row>
    <row r="350" spans="1:25" x14ac:dyDescent="0.25">
      <c r="D350" s="7"/>
      <c r="E350" s="7"/>
      <c r="P350" s="35"/>
      <c r="Q350" s="35"/>
      <c r="R350" s="33"/>
      <c r="S350" s="33"/>
      <c r="T350" s="33"/>
      <c r="U350" s="35"/>
    </row>
    <row r="351" spans="1:25" x14ac:dyDescent="0.25">
      <c r="A351" s="36"/>
      <c r="B351" s="36"/>
      <c r="C351" s="36"/>
      <c r="D351" s="37"/>
      <c r="E351" s="37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U351" s="35"/>
    </row>
    <row r="352" spans="1:25" ht="17.25" customHeight="1" x14ac:dyDescent="0.25">
      <c r="A352" s="119"/>
      <c r="B352" s="119"/>
      <c r="C352" s="119"/>
      <c r="D352" s="37"/>
      <c r="E352" s="37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3"/>
      <c r="Q352" s="33"/>
      <c r="R352" s="38"/>
      <c r="U352" s="33"/>
    </row>
    <row r="353" spans="1:24" x14ac:dyDescent="0.25">
      <c r="A353" s="286"/>
      <c r="B353" s="286"/>
      <c r="C353" s="286"/>
      <c r="D353" s="286"/>
      <c r="E353" s="286"/>
      <c r="F353" s="286"/>
      <c r="G353" s="286"/>
      <c r="H353" s="286"/>
      <c r="I353" s="286"/>
      <c r="J353" s="286"/>
      <c r="K353" s="286"/>
      <c r="L353" s="286"/>
      <c r="M353" s="286"/>
      <c r="N353" s="286"/>
      <c r="O353" s="286"/>
      <c r="P353" s="286"/>
      <c r="Q353" s="286"/>
      <c r="R353" s="286"/>
      <c r="S353" s="286"/>
      <c r="T353" s="286"/>
      <c r="U353" s="286"/>
      <c r="V353" s="286"/>
      <c r="W353" s="286"/>
      <c r="X353" s="286"/>
    </row>
    <row r="354" spans="1:24" x14ac:dyDescent="0.25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U354" s="33"/>
    </row>
    <row r="355" spans="1:24" x14ac:dyDescent="0.25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U355" s="33"/>
    </row>
  </sheetData>
  <sheetProtection formatCells="0" insertColumns="0" insertRows="0" deleteColumns="0" deleteRows="0"/>
  <mergeCells count="428">
    <mergeCell ref="A353:X353"/>
    <mergeCell ref="Q50:R50"/>
    <mergeCell ref="Q51:R51"/>
    <mergeCell ref="Q52:R52"/>
    <mergeCell ref="L67:V67"/>
    <mergeCell ref="Q207:R207"/>
    <mergeCell ref="O207:P207"/>
    <mergeCell ref="M207:N207"/>
    <mergeCell ref="P269:R269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G46:N47"/>
    <mergeCell ref="O46:P47"/>
    <mergeCell ref="D183:F183"/>
    <mergeCell ref="G183:I183"/>
    <mergeCell ref="J183:L183"/>
    <mergeCell ref="M183:O183"/>
    <mergeCell ref="P183:R183"/>
    <mergeCell ref="C204:F204"/>
    <mergeCell ref="C205:F205"/>
    <mergeCell ref="D185:F185"/>
    <mergeCell ref="G185:I185"/>
    <mergeCell ref="J185:L185"/>
    <mergeCell ref="M185:O185"/>
    <mergeCell ref="K205:L205"/>
    <mergeCell ref="I205:J205"/>
    <mergeCell ref="G205:H205"/>
    <mergeCell ref="G201:J201"/>
    <mergeCell ref="G200:V200"/>
    <mergeCell ref="U202:V202"/>
    <mergeCell ref="S202:T202"/>
    <mergeCell ref="S201:V201"/>
    <mergeCell ref="U205:V205"/>
    <mergeCell ref="S205:T205"/>
    <mergeCell ref="Q205:R205"/>
    <mergeCell ref="O205:P205"/>
    <mergeCell ref="M205:N205"/>
    <mergeCell ref="O201:R201"/>
    <mergeCell ref="M202:N202"/>
    <mergeCell ref="O202:P202"/>
    <mergeCell ref="Q202:R202"/>
    <mergeCell ref="G203:H203"/>
    <mergeCell ref="P182:R182"/>
    <mergeCell ref="G182:I182"/>
    <mergeCell ref="J182:L182"/>
    <mergeCell ref="M182:O182"/>
    <mergeCell ref="Q203:R203"/>
    <mergeCell ref="O203:P203"/>
    <mergeCell ref="M203:N203"/>
    <mergeCell ref="K203:L203"/>
    <mergeCell ref="K137:L137"/>
    <mergeCell ref="C74:K74"/>
    <mergeCell ref="C75:K75"/>
    <mergeCell ref="C76:K76"/>
    <mergeCell ref="C77:K77"/>
    <mergeCell ref="C78:K78"/>
    <mergeCell ref="C79:K79"/>
    <mergeCell ref="C80:K80"/>
    <mergeCell ref="I209:J209"/>
    <mergeCell ref="G202:H202"/>
    <mergeCell ref="I202:J202"/>
    <mergeCell ref="K202:L202"/>
    <mergeCell ref="D147:G147"/>
    <mergeCell ref="K147:M147"/>
    <mergeCell ref="D148:G148"/>
    <mergeCell ref="K148:M148"/>
    <mergeCell ref="D149:G149"/>
    <mergeCell ref="K149:M149"/>
    <mergeCell ref="H149:J149"/>
    <mergeCell ref="H148:J148"/>
    <mergeCell ref="D182:F182"/>
    <mergeCell ref="C200:F202"/>
    <mergeCell ref="C203:F203"/>
    <mergeCell ref="M206:N206"/>
    <mergeCell ref="B295:I295"/>
    <mergeCell ref="B296:I296"/>
    <mergeCell ref="M294:O294"/>
    <mergeCell ref="P294:R294"/>
    <mergeCell ref="A289:Y290"/>
    <mergeCell ref="S295:U295"/>
    <mergeCell ref="C209:F209"/>
    <mergeCell ref="C206:F206"/>
    <mergeCell ref="C208:F208"/>
    <mergeCell ref="U206:V206"/>
    <mergeCell ref="S206:T206"/>
    <mergeCell ref="Q206:R206"/>
    <mergeCell ref="O206:P206"/>
    <mergeCell ref="B294:I294"/>
    <mergeCell ref="B293:I293"/>
    <mergeCell ref="S274:U274"/>
    <mergeCell ref="S271:U271"/>
    <mergeCell ref="R254:S254"/>
    <mergeCell ref="P255:Q255"/>
    <mergeCell ref="R255:S255"/>
    <mergeCell ref="A258:Y261"/>
    <mergeCell ref="S273:U273"/>
    <mergeCell ref="A252:C252"/>
    <mergeCell ref="A265:U265"/>
    <mergeCell ref="P274:R274"/>
    <mergeCell ref="P273:R273"/>
    <mergeCell ref="C270:F270"/>
    <mergeCell ref="F253:G253"/>
    <mergeCell ref="A250:C250"/>
    <mergeCell ref="C268:F269"/>
    <mergeCell ref="D248:E249"/>
    <mergeCell ref="K208:L208"/>
    <mergeCell ref="F248:G249"/>
    <mergeCell ref="A251:C251"/>
    <mergeCell ref="K209:L209"/>
    <mergeCell ref="A263:Z263"/>
    <mergeCell ref="R252:S252"/>
    <mergeCell ref="T252:U252"/>
    <mergeCell ref="T253:U253"/>
    <mergeCell ref="T254:U254"/>
    <mergeCell ref="J269:L269"/>
    <mergeCell ref="T255:U255"/>
    <mergeCell ref="M251:O251"/>
    <mergeCell ref="P251:Q251"/>
    <mergeCell ref="C271:F271"/>
    <mergeCell ref="J273:L273"/>
    <mergeCell ref="R251:S251"/>
    <mergeCell ref="M252:O252"/>
    <mergeCell ref="P250:Q250"/>
    <mergeCell ref="M250:O250"/>
    <mergeCell ref="T250:U250"/>
    <mergeCell ref="P256:Q256"/>
    <mergeCell ref="R256:S256"/>
    <mergeCell ref="T256:U256"/>
    <mergeCell ref="R250:S250"/>
    <mergeCell ref="G268:U268"/>
    <mergeCell ref="M270:O270"/>
    <mergeCell ref="P270:R270"/>
    <mergeCell ref="S270:U270"/>
    <mergeCell ref="G269:I269"/>
    <mergeCell ref="P253:Q253"/>
    <mergeCell ref="R253:S253"/>
    <mergeCell ref="M269:O269"/>
    <mergeCell ref="P252:Q252"/>
    <mergeCell ref="M255:O255"/>
    <mergeCell ref="J272:L272"/>
    <mergeCell ref="C273:F273"/>
    <mergeCell ref="T251:U251"/>
    <mergeCell ref="S269:U269"/>
    <mergeCell ref="S272:U272"/>
    <mergeCell ref="S276:U276"/>
    <mergeCell ref="J270:L270"/>
    <mergeCell ref="S275:U275"/>
    <mergeCell ref="P272:R272"/>
    <mergeCell ref="P254:Q254"/>
    <mergeCell ref="P276:R276"/>
    <mergeCell ref="P271:R271"/>
    <mergeCell ref="C272:F272"/>
    <mergeCell ref="G272:I272"/>
    <mergeCell ref="C274:F274"/>
    <mergeCell ref="C275:F275"/>
    <mergeCell ref="G275:I275"/>
    <mergeCell ref="G271:I271"/>
    <mergeCell ref="M273:O273"/>
    <mergeCell ref="M271:O271"/>
    <mergeCell ref="J274:L274"/>
    <mergeCell ref="M274:O274"/>
    <mergeCell ref="P275:R275"/>
    <mergeCell ref="A256:C256"/>
    <mergeCell ref="G270:I270"/>
    <mergeCell ref="G274:I274"/>
    <mergeCell ref="J271:L271"/>
    <mergeCell ref="M272:O272"/>
    <mergeCell ref="G276:I276"/>
    <mergeCell ref="J276:L276"/>
    <mergeCell ref="M276:O276"/>
    <mergeCell ref="G273:I273"/>
    <mergeCell ref="F255:G255"/>
    <mergeCell ref="D252:E252"/>
    <mergeCell ref="G126:J126"/>
    <mergeCell ref="O26:P26"/>
    <mergeCell ref="Q26:R26"/>
    <mergeCell ref="K26:L26"/>
    <mergeCell ref="A18:U20"/>
    <mergeCell ref="G132:J132"/>
    <mergeCell ref="K132:L132"/>
    <mergeCell ref="C68:K68"/>
    <mergeCell ref="C69:K69"/>
    <mergeCell ref="C70:K70"/>
    <mergeCell ref="C71:K71"/>
    <mergeCell ref="C72:K72"/>
    <mergeCell ref="C73:K73"/>
    <mergeCell ref="N110:P110"/>
    <mergeCell ref="L111:M111"/>
    <mergeCell ref="N111:P111"/>
    <mergeCell ref="D111:K111"/>
    <mergeCell ref="M254:O254"/>
    <mergeCell ref="M253:O253"/>
    <mergeCell ref="A255:C255"/>
    <mergeCell ref="A254:C254"/>
    <mergeCell ref="A253:C253"/>
    <mergeCell ref="A243:U243"/>
    <mergeCell ref="A233:Y238"/>
    <mergeCell ref="M248:O249"/>
    <mergeCell ref="D256:E256"/>
    <mergeCell ref="F256:G256"/>
    <mergeCell ref="H256:I256"/>
    <mergeCell ref="M256:O256"/>
    <mergeCell ref="A248:C249"/>
    <mergeCell ref="G207:H207"/>
    <mergeCell ref="I207:J207"/>
    <mergeCell ref="K207:L207"/>
    <mergeCell ref="H251:I251"/>
    <mergeCell ref="H252:I252"/>
    <mergeCell ref="H253:I253"/>
    <mergeCell ref="H254:I254"/>
    <mergeCell ref="H255:I255"/>
    <mergeCell ref="A247:I247"/>
    <mergeCell ref="D253:E253"/>
    <mergeCell ref="D251:E251"/>
    <mergeCell ref="F251:G251"/>
    <mergeCell ref="D254:E254"/>
    <mergeCell ref="F254:G254"/>
    <mergeCell ref="F252:G252"/>
    <mergeCell ref="D255:E255"/>
    <mergeCell ref="U209:V209"/>
    <mergeCell ref="S209:T209"/>
    <mergeCell ref="D221:E221"/>
    <mergeCell ref="G209:H209"/>
    <mergeCell ref="M209:N209"/>
    <mergeCell ref="U208:V208"/>
    <mergeCell ref="S208:T208"/>
    <mergeCell ref="G208:H208"/>
    <mergeCell ref="I203:J203"/>
    <mergeCell ref="K206:L206"/>
    <mergeCell ref="U204:V204"/>
    <mergeCell ref="S204:T204"/>
    <mergeCell ref="Q204:R204"/>
    <mergeCell ref="O204:P204"/>
    <mergeCell ref="M204:N204"/>
    <mergeCell ref="K204:L204"/>
    <mergeCell ref="I204:J204"/>
    <mergeCell ref="G204:H204"/>
    <mergeCell ref="U203:V203"/>
    <mergeCell ref="S203:T203"/>
    <mergeCell ref="I206:J206"/>
    <mergeCell ref="G206:H206"/>
    <mergeCell ref="U207:V207"/>
    <mergeCell ref="S207:T207"/>
    <mergeCell ref="V295:X295"/>
    <mergeCell ref="J296:L296"/>
    <mergeCell ref="S296:U296"/>
    <mergeCell ref="V298:X298"/>
    <mergeCell ref="J297:L297"/>
    <mergeCell ref="M297:O297"/>
    <mergeCell ref="P297:R297"/>
    <mergeCell ref="S297:U297"/>
    <mergeCell ref="M293:O293"/>
    <mergeCell ref="P295:R295"/>
    <mergeCell ref="M296:O296"/>
    <mergeCell ref="P296:R296"/>
    <mergeCell ref="V296:X296"/>
    <mergeCell ref="V293:X293"/>
    <mergeCell ref="J294:L294"/>
    <mergeCell ref="S293:U293"/>
    <mergeCell ref="V294:X294"/>
    <mergeCell ref="S298:U298"/>
    <mergeCell ref="J298:L298"/>
    <mergeCell ref="V297:X297"/>
    <mergeCell ref="S294:U294"/>
    <mergeCell ref="J299:L299"/>
    <mergeCell ref="M299:O299"/>
    <mergeCell ref="S299:U299"/>
    <mergeCell ref="B299:I299"/>
    <mergeCell ref="M22:R22"/>
    <mergeCell ref="M23:N23"/>
    <mergeCell ref="K25:L25"/>
    <mergeCell ref="G25:J25"/>
    <mergeCell ref="G24:J24"/>
    <mergeCell ref="G22:J23"/>
    <mergeCell ref="M298:O298"/>
    <mergeCell ref="P298:R298"/>
    <mergeCell ref="J293:L293"/>
    <mergeCell ref="B297:I297"/>
    <mergeCell ref="M247:U247"/>
    <mergeCell ref="T248:U249"/>
    <mergeCell ref="P248:Q249"/>
    <mergeCell ref="R248:S249"/>
    <mergeCell ref="D250:E250"/>
    <mergeCell ref="F250:G250"/>
    <mergeCell ref="H248:I249"/>
    <mergeCell ref="H250:I250"/>
    <mergeCell ref="A197:U197"/>
    <mergeCell ref="K201:N201"/>
    <mergeCell ref="L77:M77"/>
    <mergeCell ref="L78:M78"/>
    <mergeCell ref="L79:M79"/>
    <mergeCell ref="L80:M80"/>
    <mergeCell ref="L81:M81"/>
    <mergeCell ref="L82:M82"/>
    <mergeCell ref="L83:M83"/>
    <mergeCell ref="K135:L135"/>
    <mergeCell ref="G136:J136"/>
    <mergeCell ref="K136:L136"/>
    <mergeCell ref="A124:U124"/>
    <mergeCell ref="K127:L127"/>
    <mergeCell ref="K128:L128"/>
    <mergeCell ref="D110:K110"/>
    <mergeCell ref="K131:L131"/>
    <mergeCell ref="K130:L130"/>
    <mergeCell ref="L84:M84"/>
    <mergeCell ref="A352:C352"/>
    <mergeCell ref="D184:F184"/>
    <mergeCell ref="G184:I184"/>
    <mergeCell ref="J184:L184"/>
    <mergeCell ref="A189:Y190"/>
    <mergeCell ref="A335:Y344"/>
    <mergeCell ref="V299:X299"/>
    <mergeCell ref="P299:R299"/>
    <mergeCell ref="J295:L295"/>
    <mergeCell ref="M295:O295"/>
    <mergeCell ref="J275:L275"/>
    <mergeCell ref="M275:O275"/>
    <mergeCell ref="C276:F276"/>
    <mergeCell ref="P293:R293"/>
    <mergeCell ref="B298:I298"/>
    <mergeCell ref="M184:O184"/>
    <mergeCell ref="P184:R184"/>
    <mergeCell ref="O209:P209"/>
    <mergeCell ref="Q209:R209"/>
    <mergeCell ref="I208:J208"/>
    <mergeCell ref="M208:N208"/>
    <mergeCell ref="O208:P208"/>
    <mergeCell ref="Q208:R208"/>
    <mergeCell ref="C207:F207"/>
    <mergeCell ref="G127:J127"/>
    <mergeCell ref="K129:L129"/>
    <mergeCell ref="K126:L126"/>
    <mergeCell ref="C84:K84"/>
    <mergeCell ref="L110:M110"/>
    <mergeCell ref="Q111:S111"/>
    <mergeCell ref="G134:J134"/>
    <mergeCell ref="G133:J133"/>
    <mergeCell ref="G131:J131"/>
    <mergeCell ref="G130:J130"/>
    <mergeCell ref="G129:J129"/>
    <mergeCell ref="G128:J128"/>
    <mergeCell ref="G27:J27"/>
    <mergeCell ref="L73:M73"/>
    <mergeCell ref="L74:M74"/>
    <mergeCell ref="L75:M75"/>
    <mergeCell ref="K138:L138"/>
    <mergeCell ref="G135:J135"/>
    <mergeCell ref="V82:W82"/>
    <mergeCell ref="V83:W83"/>
    <mergeCell ref="P185:R185"/>
    <mergeCell ref="H147:J147"/>
    <mergeCell ref="G137:J137"/>
    <mergeCell ref="D151:G151"/>
    <mergeCell ref="K151:M151"/>
    <mergeCell ref="H150:J150"/>
    <mergeCell ref="H151:J151"/>
    <mergeCell ref="D180:F181"/>
    <mergeCell ref="G180:R180"/>
    <mergeCell ref="G181:I181"/>
    <mergeCell ref="J181:L181"/>
    <mergeCell ref="M181:O181"/>
    <mergeCell ref="P181:R181"/>
    <mergeCell ref="D150:G150"/>
    <mergeCell ref="K150:M150"/>
    <mergeCell ref="A170:Y173"/>
    <mergeCell ref="M26:N26"/>
    <mergeCell ref="M25:N25"/>
    <mergeCell ref="O25:P25"/>
    <mergeCell ref="V76:W76"/>
    <mergeCell ref="V69:W69"/>
    <mergeCell ref="V70:W70"/>
    <mergeCell ref="V71:W71"/>
    <mergeCell ref="V72:W72"/>
    <mergeCell ref="V73:W73"/>
    <mergeCell ref="V74:W74"/>
    <mergeCell ref="V75:W75"/>
    <mergeCell ref="L76:M76"/>
    <mergeCell ref="L70:M70"/>
    <mergeCell ref="K27:L27"/>
    <mergeCell ref="M27:N27"/>
    <mergeCell ref="O27:P27"/>
    <mergeCell ref="Q27:R27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A280:Y284"/>
    <mergeCell ref="A324:Y326"/>
    <mergeCell ref="A55:Y63"/>
    <mergeCell ref="A115:Y120"/>
    <mergeCell ref="C83:K83"/>
    <mergeCell ref="L71:M71"/>
    <mergeCell ref="L72:M72"/>
    <mergeCell ref="V68:W68"/>
    <mergeCell ref="L68:M68"/>
    <mergeCell ref="L69:M69"/>
    <mergeCell ref="A65:U66"/>
    <mergeCell ref="V77:W77"/>
    <mergeCell ref="V78:W78"/>
    <mergeCell ref="V79:W79"/>
    <mergeCell ref="V80:W80"/>
    <mergeCell ref="C82:K82"/>
    <mergeCell ref="Q110:S110"/>
    <mergeCell ref="K134:L134"/>
    <mergeCell ref="K133:L133"/>
    <mergeCell ref="C81:K81"/>
    <mergeCell ref="V84:W84"/>
    <mergeCell ref="V81:W81"/>
    <mergeCell ref="A140:Y142"/>
    <mergeCell ref="G138:J138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398</v>
      </c>
      <c r="B6" t="s">
        <v>51</v>
      </c>
      <c r="C6" t="s">
        <v>65</v>
      </c>
      <c r="D6">
        <v>1</v>
      </c>
    </row>
    <row r="7" spans="1:4" x14ac:dyDescent="0.25">
      <c r="A7">
        <v>0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0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122</v>
      </c>
      <c r="C2">
        <v>0</v>
      </c>
      <c r="D2">
        <v>201</v>
      </c>
      <c r="E2">
        <v>0</v>
      </c>
      <c r="F2">
        <v>8</v>
      </c>
      <c r="G2">
        <v>21</v>
      </c>
    </row>
    <row r="3" spans="1:7" x14ac:dyDescent="0.25">
      <c r="A3">
        <v>2</v>
      </c>
      <c r="B3" t="s">
        <v>123</v>
      </c>
      <c r="C3">
        <v>8</v>
      </c>
      <c r="D3">
        <v>3</v>
      </c>
      <c r="E3">
        <v>0</v>
      </c>
      <c r="F3">
        <v>94</v>
      </c>
      <c r="G3">
        <v>103</v>
      </c>
    </row>
    <row r="4" spans="1:7" x14ac:dyDescent="0.25">
      <c r="A4">
        <v>3</v>
      </c>
      <c r="B4" t="s">
        <v>149</v>
      </c>
      <c r="C4">
        <v>17</v>
      </c>
      <c r="D4">
        <v>181</v>
      </c>
      <c r="E4">
        <v>0</v>
      </c>
      <c r="F4">
        <v>4</v>
      </c>
      <c r="G4">
        <v>5</v>
      </c>
    </row>
    <row r="5" spans="1:7" x14ac:dyDescent="0.25">
      <c r="A5">
        <v>4</v>
      </c>
      <c r="B5" t="s">
        <v>156</v>
      </c>
      <c r="C5">
        <v>23</v>
      </c>
      <c r="D5">
        <v>9</v>
      </c>
      <c r="E5">
        <v>0</v>
      </c>
      <c r="F5">
        <v>0</v>
      </c>
      <c r="G5">
        <v>14</v>
      </c>
    </row>
    <row r="6" spans="1:7" x14ac:dyDescent="0.25">
      <c r="A6">
        <v>5</v>
      </c>
      <c r="B6" t="s">
        <v>150</v>
      </c>
      <c r="C6">
        <v>0</v>
      </c>
      <c r="D6">
        <v>0</v>
      </c>
      <c r="E6">
        <v>0</v>
      </c>
      <c r="F6">
        <v>6</v>
      </c>
      <c r="G6">
        <v>19</v>
      </c>
    </row>
    <row r="7" spans="1:7" x14ac:dyDescent="0.25">
      <c r="A7">
        <v>6</v>
      </c>
      <c r="B7" t="s">
        <v>102</v>
      </c>
      <c r="C7">
        <v>10</v>
      </c>
      <c r="D7">
        <v>6</v>
      </c>
      <c r="E7">
        <v>0</v>
      </c>
      <c r="F7">
        <v>52</v>
      </c>
      <c r="G7">
        <v>61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122</v>
      </c>
      <c r="C2">
        <v>0</v>
      </c>
      <c r="D2">
        <v>201</v>
      </c>
      <c r="E2">
        <v>0</v>
      </c>
      <c r="F2">
        <v>8</v>
      </c>
      <c r="G2">
        <v>21</v>
      </c>
    </row>
    <row r="3" spans="1:7" x14ac:dyDescent="0.25">
      <c r="A3">
        <v>2</v>
      </c>
      <c r="B3" t="s">
        <v>123</v>
      </c>
      <c r="C3">
        <v>8</v>
      </c>
      <c r="D3">
        <v>3</v>
      </c>
      <c r="E3">
        <v>0</v>
      </c>
      <c r="F3">
        <v>94</v>
      </c>
      <c r="G3">
        <v>103</v>
      </c>
    </row>
    <row r="4" spans="1:7" x14ac:dyDescent="0.25">
      <c r="A4">
        <v>3</v>
      </c>
      <c r="B4" t="s">
        <v>149</v>
      </c>
      <c r="C4">
        <v>17</v>
      </c>
      <c r="D4">
        <v>181</v>
      </c>
      <c r="E4">
        <v>0</v>
      </c>
      <c r="F4">
        <v>4</v>
      </c>
      <c r="G4">
        <v>5</v>
      </c>
    </row>
    <row r="5" spans="1:7" x14ac:dyDescent="0.25">
      <c r="A5">
        <v>4</v>
      </c>
      <c r="B5" t="s">
        <v>156</v>
      </c>
      <c r="C5">
        <v>23</v>
      </c>
      <c r="D5">
        <v>9</v>
      </c>
      <c r="E5">
        <v>0</v>
      </c>
      <c r="F5">
        <v>0</v>
      </c>
      <c r="G5">
        <v>14</v>
      </c>
    </row>
    <row r="6" spans="1:7" x14ac:dyDescent="0.25">
      <c r="A6">
        <v>5</v>
      </c>
      <c r="B6" t="s">
        <v>150</v>
      </c>
      <c r="C6">
        <v>0</v>
      </c>
      <c r="D6">
        <v>0</v>
      </c>
      <c r="E6">
        <v>0</v>
      </c>
      <c r="F6">
        <v>6</v>
      </c>
      <c r="G6">
        <v>19</v>
      </c>
    </row>
    <row r="7" spans="1:7" x14ac:dyDescent="0.25">
      <c r="A7">
        <v>6</v>
      </c>
      <c r="B7" t="s">
        <v>102</v>
      </c>
      <c r="C7">
        <v>10</v>
      </c>
      <c r="D7">
        <v>6</v>
      </c>
      <c r="E7">
        <v>0</v>
      </c>
      <c r="F7">
        <v>52</v>
      </c>
      <c r="G7">
        <v>61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106</v>
      </c>
      <c r="B1" t="s">
        <v>9</v>
      </c>
      <c r="C1" t="s">
        <v>107</v>
      </c>
    </row>
    <row r="2" spans="1:3" x14ac:dyDescent="0.25">
      <c r="A2">
        <v>700</v>
      </c>
      <c r="B2" t="s">
        <v>108</v>
      </c>
      <c r="C2" t="s">
        <v>157</v>
      </c>
    </row>
    <row r="3" spans="1:3" x14ac:dyDescent="0.25">
      <c r="A3">
        <v>713</v>
      </c>
      <c r="B3" t="s">
        <v>108</v>
      </c>
      <c r="C3" t="s">
        <v>158</v>
      </c>
    </row>
    <row r="4" spans="1:3" x14ac:dyDescent="0.25">
      <c r="A4">
        <v>755</v>
      </c>
      <c r="B4" t="s">
        <v>108</v>
      </c>
      <c r="C4" t="s">
        <v>159</v>
      </c>
    </row>
    <row r="5" spans="1:3" x14ac:dyDescent="0.25">
      <c r="A5">
        <v>752</v>
      </c>
      <c r="B5" t="s">
        <v>108</v>
      </c>
      <c r="C5" t="s">
        <v>160</v>
      </c>
    </row>
    <row r="6" spans="1:3" x14ac:dyDescent="0.25">
      <c r="A6">
        <v>758</v>
      </c>
      <c r="B6" t="s">
        <v>108</v>
      </c>
      <c r="C6" t="s">
        <v>161</v>
      </c>
    </row>
    <row r="7" spans="1:3" x14ac:dyDescent="0.25">
      <c r="A7">
        <v>3156</v>
      </c>
      <c r="B7" t="s">
        <v>5</v>
      </c>
      <c r="C7" t="s">
        <v>157</v>
      </c>
    </row>
    <row r="8" spans="1:3" x14ac:dyDescent="0.25">
      <c r="A8">
        <v>3128</v>
      </c>
      <c r="B8" t="s">
        <v>5</v>
      </c>
      <c r="C8" t="s">
        <v>158</v>
      </c>
    </row>
    <row r="9" spans="1:3" x14ac:dyDescent="0.25">
      <c r="A9">
        <v>3143</v>
      </c>
      <c r="B9" t="s">
        <v>5</v>
      </c>
      <c r="C9" t="s">
        <v>159</v>
      </c>
    </row>
    <row r="10" spans="1:3" x14ac:dyDescent="0.25">
      <c r="A10">
        <v>3117</v>
      </c>
      <c r="B10" t="s">
        <v>5</v>
      </c>
      <c r="C10" t="s">
        <v>160</v>
      </c>
    </row>
    <row r="11" spans="1:3" x14ac:dyDescent="0.25">
      <c r="A11">
        <v>3165</v>
      </c>
      <c r="B11" t="s">
        <v>5</v>
      </c>
      <c r="C11" t="s">
        <v>161</v>
      </c>
    </row>
    <row r="12" spans="1:3" x14ac:dyDescent="0.25">
      <c r="A12">
        <v>111</v>
      </c>
      <c r="B12" t="s">
        <v>6</v>
      </c>
      <c r="C12" t="s">
        <v>157</v>
      </c>
    </row>
    <row r="13" spans="1:3" x14ac:dyDescent="0.25">
      <c r="A13">
        <v>217</v>
      </c>
      <c r="B13" t="s">
        <v>6</v>
      </c>
      <c r="C13" t="s">
        <v>158</v>
      </c>
    </row>
    <row r="14" spans="1:3" x14ac:dyDescent="0.25">
      <c r="A14">
        <v>107</v>
      </c>
      <c r="B14" t="s">
        <v>6</v>
      </c>
      <c r="C14" t="s">
        <v>159</v>
      </c>
    </row>
    <row r="15" spans="1:3" x14ac:dyDescent="0.25">
      <c r="A15">
        <v>176</v>
      </c>
      <c r="B15" t="s">
        <v>6</v>
      </c>
      <c r="C15" t="s">
        <v>160</v>
      </c>
    </row>
    <row r="16" spans="1:3" x14ac:dyDescent="0.25">
      <c r="A16">
        <v>174</v>
      </c>
      <c r="B16" t="s">
        <v>6</v>
      </c>
      <c r="C16" t="s">
        <v>161</v>
      </c>
    </row>
    <row r="17" spans="1:3" x14ac:dyDescent="0.25">
      <c r="A17">
        <v>133</v>
      </c>
      <c r="B17" t="s">
        <v>7</v>
      </c>
      <c r="C17" t="s">
        <v>157</v>
      </c>
    </row>
    <row r="18" spans="1:3" x14ac:dyDescent="0.25">
      <c r="A18">
        <v>152</v>
      </c>
      <c r="B18" t="s">
        <v>7</v>
      </c>
      <c r="C18" t="s">
        <v>158</v>
      </c>
    </row>
    <row r="19" spans="1:3" x14ac:dyDescent="0.25">
      <c r="A19">
        <v>139</v>
      </c>
      <c r="B19" t="s">
        <v>7</v>
      </c>
      <c r="C19" t="s">
        <v>159</v>
      </c>
    </row>
    <row r="20" spans="1:3" x14ac:dyDescent="0.25">
      <c r="A20">
        <v>136</v>
      </c>
      <c r="B20" t="s">
        <v>7</v>
      </c>
      <c r="C20" t="s">
        <v>160</v>
      </c>
    </row>
    <row r="21" spans="1:3" x14ac:dyDescent="0.25">
      <c r="A21" s="2">
        <v>124</v>
      </c>
      <c r="B21" s="2" t="s">
        <v>7</v>
      </c>
      <c r="C21" s="2" t="s">
        <v>161</v>
      </c>
    </row>
    <row r="22" spans="1:3" x14ac:dyDescent="0.25">
      <c r="A22" s="2">
        <v>0</v>
      </c>
      <c r="B22" s="2" t="s">
        <v>133</v>
      </c>
      <c r="C22" s="2" t="s">
        <v>157</v>
      </c>
    </row>
    <row r="23" spans="1:3" x14ac:dyDescent="0.25">
      <c r="A23" s="2">
        <v>0</v>
      </c>
      <c r="B23" s="2" t="s">
        <v>133</v>
      </c>
      <c r="C23" s="2" t="s">
        <v>158</v>
      </c>
    </row>
    <row r="24" spans="1:3" x14ac:dyDescent="0.25">
      <c r="A24" s="2">
        <v>0</v>
      </c>
      <c r="B24" s="2" t="s">
        <v>133</v>
      </c>
      <c r="C24" s="2" t="s">
        <v>159</v>
      </c>
    </row>
    <row r="25" spans="1:3" x14ac:dyDescent="0.25">
      <c r="A25" s="2">
        <v>0</v>
      </c>
      <c r="B25" s="2" t="s">
        <v>133</v>
      </c>
      <c r="C25" s="2" t="s">
        <v>160</v>
      </c>
    </row>
    <row r="26" spans="1:3" x14ac:dyDescent="0.25">
      <c r="A26" s="2">
        <v>0</v>
      </c>
      <c r="B26" s="2" t="s">
        <v>133</v>
      </c>
      <c r="C26" s="2" t="s">
        <v>161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2469</v>
      </c>
      <c r="C2" t="s">
        <v>34</v>
      </c>
    </row>
    <row r="3" spans="1:3" x14ac:dyDescent="0.25">
      <c r="A3" t="s">
        <v>112</v>
      </c>
      <c r="B3">
        <v>25776</v>
      </c>
      <c r="C3" t="s">
        <v>34</v>
      </c>
    </row>
    <row r="4" spans="1:3" x14ac:dyDescent="0.25">
      <c r="A4" t="s">
        <v>113</v>
      </c>
      <c r="B4">
        <v>1088</v>
      </c>
      <c r="C4" t="s">
        <v>34</v>
      </c>
    </row>
    <row r="5" spans="1:3" x14ac:dyDescent="0.25">
      <c r="A5" t="s">
        <v>30</v>
      </c>
      <c r="B5">
        <v>41061</v>
      </c>
      <c r="C5" t="s">
        <v>34</v>
      </c>
    </row>
    <row r="6" spans="1:3" x14ac:dyDescent="0.25">
      <c r="A6" t="s">
        <v>111</v>
      </c>
      <c r="B6">
        <v>62</v>
      </c>
      <c r="C6" t="s">
        <v>24</v>
      </c>
    </row>
    <row r="7" spans="1:3" x14ac:dyDescent="0.25">
      <c r="A7" t="s">
        <v>112</v>
      </c>
      <c r="B7">
        <v>782</v>
      </c>
      <c r="C7" t="s">
        <v>24</v>
      </c>
    </row>
    <row r="8" spans="1:3" x14ac:dyDescent="0.25">
      <c r="A8" t="s">
        <v>113</v>
      </c>
      <c r="B8">
        <v>83</v>
      </c>
      <c r="C8" t="s">
        <v>24</v>
      </c>
    </row>
    <row r="9" spans="1:3" x14ac:dyDescent="0.25">
      <c r="A9" t="s">
        <v>30</v>
      </c>
      <c r="B9">
        <v>1693</v>
      </c>
      <c r="C9" t="s">
        <v>24</v>
      </c>
    </row>
    <row r="10" spans="1:3" x14ac:dyDescent="0.25">
      <c r="A10" t="s">
        <v>111</v>
      </c>
      <c r="B10">
        <v>154</v>
      </c>
      <c r="C10" t="s">
        <v>35</v>
      </c>
    </row>
    <row r="11" spans="1:3" x14ac:dyDescent="0.25">
      <c r="A11" t="s">
        <v>112</v>
      </c>
      <c r="B11">
        <v>2015</v>
      </c>
      <c r="C11" t="s">
        <v>35</v>
      </c>
    </row>
    <row r="12" spans="1:3" x14ac:dyDescent="0.25">
      <c r="A12" t="s">
        <v>113</v>
      </c>
      <c r="B12">
        <v>95</v>
      </c>
      <c r="C12" t="s">
        <v>35</v>
      </c>
    </row>
    <row r="13" spans="1:3" x14ac:dyDescent="0.25">
      <c r="A13" t="s">
        <v>30</v>
      </c>
      <c r="B13">
        <v>3781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388</v>
      </c>
      <c r="B2" t="s">
        <v>134</v>
      </c>
      <c r="C2" t="s">
        <v>3</v>
      </c>
      <c r="D2">
        <v>1</v>
      </c>
    </row>
    <row r="3" spans="1:4" x14ac:dyDescent="0.25">
      <c r="A3">
        <v>351</v>
      </c>
      <c r="B3" t="s">
        <v>134</v>
      </c>
      <c r="C3" t="s">
        <v>77</v>
      </c>
      <c r="D3">
        <v>1</v>
      </c>
    </row>
    <row r="4" spans="1:4" x14ac:dyDescent="0.25">
      <c r="A4">
        <v>35</v>
      </c>
      <c r="B4" t="s">
        <v>162</v>
      </c>
      <c r="C4" t="s">
        <v>3</v>
      </c>
      <c r="D4">
        <v>2</v>
      </c>
    </row>
    <row r="5" spans="1:4" x14ac:dyDescent="0.25">
      <c r="A5">
        <v>27</v>
      </c>
      <c r="B5" t="s">
        <v>162</v>
      </c>
      <c r="C5" t="s">
        <v>77</v>
      </c>
      <c r="D5">
        <v>2</v>
      </c>
    </row>
    <row r="6" spans="1:4" x14ac:dyDescent="0.25">
      <c r="A6">
        <v>0</v>
      </c>
      <c r="B6" t="s">
        <v>163</v>
      </c>
      <c r="C6" t="s">
        <v>3</v>
      </c>
      <c r="D6">
        <v>3</v>
      </c>
    </row>
    <row r="7" spans="1:4" x14ac:dyDescent="0.25">
      <c r="A7">
        <v>0</v>
      </c>
      <c r="B7" t="s">
        <v>163</v>
      </c>
      <c r="C7" t="s">
        <v>77</v>
      </c>
      <c r="D7">
        <v>3</v>
      </c>
    </row>
    <row r="8" spans="1:4" x14ac:dyDescent="0.25">
      <c r="A8">
        <v>7</v>
      </c>
      <c r="B8" t="s">
        <v>164</v>
      </c>
      <c r="C8" t="s">
        <v>3</v>
      </c>
      <c r="D8">
        <v>4</v>
      </c>
    </row>
    <row r="9" spans="1:4" x14ac:dyDescent="0.25">
      <c r="A9">
        <v>3</v>
      </c>
      <c r="B9" t="s">
        <v>164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2469</v>
      </c>
      <c r="C2" t="s">
        <v>34</v>
      </c>
    </row>
    <row r="3" spans="1:3" x14ac:dyDescent="0.25">
      <c r="A3" t="s">
        <v>112</v>
      </c>
      <c r="B3">
        <v>25776</v>
      </c>
      <c r="C3" t="s">
        <v>34</v>
      </c>
    </row>
    <row r="4" spans="1:3" x14ac:dyDescent="0.25">
      <c r="A4" t="s">
        <v>113</v>
      </c>
      <c r="B4">
        <v>1088</v>
      </c>
      <c r="C4" t="s">
        <v>34</v>
      </c>
    </row>
    <row r="5" spans="1:3" x14ac:dyDescent="0.25">
      <c r="A5" t="s">
        <v>30</v>
      </c>
      <c r="B5">
        <v>41061</v>
      </c>
      <c r="C5" t="s">
        <v>34</v>
      </c>
    </row>
    <row r="6" spans="1:3" x14ac:dyDescent="0.25">
      <c r="A6" t="s">
        <v>111</v>
      </c>
      <c r="B6">
        <v>62</v>
      </c>
      <c r="C6" t="s">
        <v>24</v>
      </c>
    </row>
    <row r="7" spans="1:3" x14ac:dyDescent="0.25">
      <c r="A7" t="s">
        <v>112</v>
      </c>
      <c r="B7">
        <v>782</v>
      </c>
      <c r="C7" t="s">
        <v>24</v>
      </c>
    </row>
    <row r="8" spans="1:3" x14ac:dyDescent="0.25">
      <c r="A8" t="s">
        <v>113</v>
      </c>
      <c r="B8">
        <v>83</v>
      </c>
      <c r="C8" t="s">
        <v>24</v>
      </c>
    </row>
    <row r="9" spans="1:3" x14ac:dyDescent="0.25">
      <c r="A9" t="s">
        <v>30</v>
      </c>
      <c r="B9">
        <v>1693</v>
      </c>
      <c r="C9" t="s">
        <v>24</v>
      </c>
    </row>
    <row r="10" spans="1:3" x14ac:dyDescent="0.25">
      <c r="A10" t="s">
        <v>111</v>
      </c>
      <c r="B10">
        <v>154</v>
      </c>
      <c r="C10" t="s">
        <v>35</v>
      </c>
    </row>
    <row r="11" spans="1:3" x14ac:dyDescent="0.25">
      <c r="A11" t="s">
        <v>112</v>
      </c>
      <c r="B11">
        <v>2015</v>
      </c>
      <c r="C11" t="s">
        <v>35</v>
      </c>
    </row>
    <row r="12" spans="1:3" x14ac:dyDescent="0.25">
      <c r="A12" t="s">
        <v>113</v>
      </c>
      <c r="B12">
        <v>95</v>
      </c>
      <c r="C12" t="s">
        <v>35</v>
      </c>
    </row>
    <row r="13" spans="1:3" x14ac:dyDescent="0.25">
      <c r="A13" t="s">
        <v>30</v>
      </c>
      <c r="B13">
        <v>3781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388</v>
      </c>
      <c r="B2" t="s">
        <v>134</v>
      </c>
      <c r="C2" t="s">
        <v>3</v>
      </c>
      <c r="D2">
        <v>1</v>
      </c>
    </row>
    <row r="3" spans="1:4" x14ac:dyDescent="0.25">
      <c r="A3">
        <v>351</v>
      </c>
      <c r="B3" t="s">
        <v>134</v>
      </c>
      <c r="C3" t="s">
        <v>77</v>
      </c>
      <c r="D3">
        <v>1</v>
      </c>
    </row>
    <row r="4" spans="1:4" x14ac:dyDescent="0.25">
      <c r="A4">
        <v>35</v>
      </c>
      <c r="B4" t="s">
        <v>162</v>
      </c>
      <c r="C4" t="s">
        <v>3</v>
      </c>
      <c r="D4">
        <v>2</v>
      </c>
    </row>
    <row r="5" spans="1:4" x14ac:dyDescent="0.25">
      <c r="A5">
        <v>27</v>
      </c>
      <c r="B5" t="s">
        <v>162</v>
      </c>
      <c r="C5" t="s">
        <v>77</v>
      </c>
      <c r="D5">
        <v>2</v>
      </c>
    </row>
    <row r="6" spans="1:4" x14ac:dyDescent="0.25">
      <c r="A6">
        <v>0</v>
      </c>
      <c r="B6" t="s">
        <v>163</v>
      </c>
      <c r="C6" t="s">
        <v>3</v>
      </c>
      <c r="D6">
        <v>3</v>
      </c>
    </row>
    <row r="7" spans="1:4" x14ac:dyDescent="0.25">
      <c r="A7">
        <v>0</v>
      </c>
      <c r="B7" t="s">
        <v>163</v>
      </c>
      <c r="C7" t="s">
        <v>77</v>
      </c>
      <c r="D7">
        <v>3</v>
      </c>
    </row>
    <row r="8" spans="1:4" x14ac:dyDescent="0.25">
      <c r="A8">
        <v>7</v>
      </c>
      <c r="B8" t="s">
        <v>164</v>
      </c>
      <c r="C8" t="s">
        <v>3</v>
      </c>
      <c r="D8">
        <v>4</v>
      </c>
    </row>
    <row r="9" spans="1:4" x14ac:dyDescent="0.25">
      <c r="A9">
        <v>3</v>
      </c>
      <c r="B9" t="s">
        <v>164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25">
      <c r="A2">
        <v>1</v>
      </c>
      <c r="B2" t="s">
        <v>34</v>
      </c>
      <c r="C2">
        <v>1427</v>
      </c>
      <c r="D2" t="s">
        <v>115</v>
      </c>
      <c r="E2">
        <v>1</v>
      </c>
    </row>
    <row r="3" spans="1:5" x14ac:dyDescent="0.25">
      <c r="A3">
        <v>2</v>
      </c>
      <c r="B3" t="s">
        <v>35</v>
      </c>
      <c r="C3">
        <v>66</v>
      </c>
      <c r="D3" t="s">
        <v>115</v>
      </c>
      <c r="E3">
        <v>1</v>
      </c>
    </row>
    <row r="4" spans="1:5" x14ac:dyDescent="0.25">
      <c r="A4">
        <v>3</v>
      </c>
      <c r="B4" t="s">
        <v>36</v>
      </c>
      <c r="C4">
        <v>31</v>
      </c>
      <c r="D4" t="s">
        <v>115</v>
      </c>
      <c r="E4">
        <v>1</v>
      </c>
    </row>
    <row r="5" spans="1:5" x14ac:dyDescent="0.25">
      <c r="A5">
        <v>4</v>
      </c>
      <c r="B5" t="s">
        <v>37</v>
      </c>
      <c r="C5">
        <v>2</v>
      </c>
      <c r="D5" t="s">
        <v>115</v>
      </c>
      <c r="E5">
        <v>1</v>
      </c>
    </row>
    <row r="6" spans="1:5" x14ac:dyDescent="0.25">
      <c r="A6">
        <v>5</v>
      </c>
      <c r="B6" t="s">
        <v>38</v>
      </c>
      <c r="C6">
        <v>0</v>
      </c>
      <c r="D6" t="s">
        <v>115</v>
      </c>
      <c r="E6">
        <v>1</v>
      </c>
    </row>
    <row r="7" spans="1:5" x14ac:dyDescent="0.25">
      <c r="A7">
        <v>6</v>
      </c>
      <c r="B7" t="s">
        <v>46</v>
      </c>
      <c r="C7">
        <v>2</v>
      </c>
      <c r="D7" t="s">
        <v>115</v>
      </c>
      <c r="E7">
        <v>1</v>
      </c>
    </row>
    <row r="8" spans="1:5" x14ac:dyDescent="0.2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25">
      <c r="A10">
        <v>9</v>
      </c>
      <c r="B10" t="s">
        <v>39</v>
      </c>
      <c r="C10">
        <v>8</v>
      </c>
      <c r="D10" t="s">
        <v>115</v>
      </c>
      <c r="E10">
        <v>1</v>
      </c>
    </row>
    <row r="11" spans="1:5" x14ac:dyDescent="0.25">
      <c r="A11">
        <v>10</v>
      </c>
      <c r="B11" t="s">
        <v>40</v>
      </c>
      <c r="C11">
        <v>0</v>
      </c>
      <c r="D11" t="s">
        <v>115</v>
      </c>
      <c r="E11">
        <v>1</v>
      </c>
    </row>
    <row r="12" spans="1:5" x14ac:dyDescent="0.25">
      <c r="A12">
        <v>11</v>
      </c>
      <c r="B12" t="s">
        <v>41</v>
      </c>
      <c r="C12">
        <v>67</v>
      </c>
      <c r="D12" t="s">
        <v>115</v>
      </c>
      <c r="E12">
        <v>1</v>
      </c>
    </row>
    <row r="13" spans="1:5" x14ac:dyDescent="0.2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25">
      <c r="A14">
        <v>13</v>
      </c>
      <c r="B14" t="s">
        <v>11</v>
      </c>
      <c r="C14">
        <v>4</v>
      </c>
      <c r="D14" t="s">
        <v>115</v>
      </c>
      <c r="E14">
        <v>1</v>
      </c>
    </row>
    <row r="15" spans="1:5" x14ac:dyDescent="0.25">
      <c r="A15">
        <v>14</v>
      </c>
      <c r="B15" t="s">
        <v>43</v>
      </c>
      <c r="C15">
        <v>0</v>
      </c>
      <c r="D15" t="s">
        <v>115</v>
      </c>
      <c r="E15">
        <v>1</v>
      </c>
    </row>
    <row r="16" spans="1:5" x14ac:dyDescent="0.25">
      <c r="A16">
        <v>15</v>
      </c>
      <c r="B16" t="s">
        <v>44</v>
      </c>
      <c r="C16">
        <v>0</v>
      </c>
      <c r="D16" t="s">
        <v>115</v>
      </c>
      <c r="E16">
        <v>1</v>
      </c>
    </row>
    <row r="17" spans="1:5" x14ac:dyDescent="0.25">
      <c r="A17">
        <v>16</v>
      </c>
      <c r="B17" t="s">
        <v>45</v>
      </c>
      <c r="C17">
        <v>2</v>
      </c>
      <c r="D17" t="s">
        <v>115</v>
      </c>
      <c r="E17">
        <v>1</v>
      </c>
    </row>
    <row r="18" spans="1:5" x14ac:dyDescent="0.25">
      <c r="A18">
        <v>1</v>
      </c>
      <c r="B18" t="s">
        <v>34</v>
      </c>
      <c r="C18">
        <v>401</v>
      </c>
      <c r="D18" t="s">
        <v>12</v>
      </c>
      <c r="E18">
        <v>2</v>
      </c>
    </row>
    <row r="19" spans="1:5" x14ac:dyDescent="0.25">
      <c r="A19">
        <v>2</v>
      </c>
      <c r="B19" t="s">
        <v>35</v>
      </c>
      <c r="C19">
        <v>20</v>
      </c>
      <c r="D19" t="s">
        <v>12</v>
      </c>
      <c r="E19">
        <v>2</v>
      </c>
    </row>
    <row r="20" spans="1:5" x14ac:dyDescent="0.25">
      <c r="A20">
        <v>3</v>
      </c>
      <c r="B20" t="s">
        <v>36</v>
      </c>
      <c r="C20">
        <v>27</v>
      </c>
      <c r="D20" t="s">
        <v>12</v>
      </c>
      <c r="E20">
        <v>2</v>
      </c>
    </row>
    <row r="21" spans="1:5" x14ac:dyDescent="0.25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46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39</v>
      </c>
      <c r="C26">
        <v>2</v>
      </c>
      <c r="D26" t="s">
        <v>12</v>
      </c>
      <c r="E26">
        <v>2</v>
      </c>
    </row>
    <row r="27" spans="1:5" x14ac:dyDescent="0.2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41</v>
      </c>
      <c r="C28">
        <v>45</v>
      </c>
      <c r="D28" t="s">
        <v>12</v>
      </c>
      <c r="E28">
        <v>2</v>
      </c>
    </row>
    <row r="29" spans="1:5" x14ac:dyDescent="0.2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1</v>
      </c>
      <c r="D30" t="s">
        <v>12</v>
      </c>
      <c r="E30">
        <v>2</v>
      </c>
    </row>
    <row r="31" spans="1:5" x14ac:dyDescent="0.25">
      <c r="A31">
        <v>14</v>
      </c>
      <c r="B31" t="s">
        <v>43</v>
      </c>
      <c r="C31">
        <v>3</v>
      </c>
      <c r="D31" t="s">
        <v>12</v>
      </c>
      <c r="E31">
        <v>2</v>
      </c>
    </row>
    <row r="32" spans="1:5" x14ac:dyDescent="0.25">
      <c r="A32">
        <v>15</v>
      </c>
      <c r="B32" t="s">
        <v>44</v>
      </c>
      <c r="C32">
        <v>1</v>
      </c>
      <c r="D32" t="s">
        <v>12</v>
      </c>
      <c r="E32">
        <v>2</v>
      </c>
    </row>
    <row r="33" spans="1:5" x14ac:dyDescent="0.25">
      <c r="A33">
        <v>16</v>
      </c>
      <c r="B33" t="s">
        <v>45</v>
      </c>
      <c r="C33">
        <v>4</v>
      </c>
      <c r="D33" t="s">
        <v>12</v>
      </c>
      <c r="E33">
        <v>2</v>
      </c>
    </row>
    <row r="34" spans="1:5" x14ac:dyDescent="0.25">
      <c r="A34">
        <v>1</v>
      </c>
      <c r="B34" t="s">
        <v>34</v>
      </c>
      <c r="C34">
        <v>744</v>
      </c>
      <c r="D34" t="s">
        <v>94</v>
      </c>
      <c r="E34">
        <v>3</v>
      </c>
    </row>
    <row r="35" spans="1:5" x14ac:dyDescent="0.25">
      <c r="A35">
        <v>2</v>
      </c>
      <c r="B35" t="s">
        <v>35</v>
      </c>
      <c r="C35">
        <v>7</v>
      </c>
      <c r="D35" t="s">
        <v>94</v>
      </c>
      <c r="E35">
        <v>3</v>
      </c>
    </row>
    <row r="36" spans="1:5" x14ac:dyDescent="0.25">
      <c r="A36">
        <v>3</v>
      </c>
      <c r="B36" t="s">
        <v>36</v>
      </c>
      <c r="C36">
        <v>9</v>
      </c>
      <c r="D36" t="s">
        <v>94</v>
      </c>
      <c r="E36">
        <v>3</v>
      </c>
    </row>
    <row r="37" spans="1:5" x14ac:dyDescent="0.2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2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25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2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2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2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25">
      <c r="A44">
        <v>11</v>
      </c>
      <c r="B44" t="s">
        <v>41</v>
      </c>
      <c r="C44">
        <v>0</v>
      </c>
      <c r="D44" t="s">
        <v>94</v>
      </c>
      <c r="E44">
        <v>3</v>
      </c>
    </row>
    <row r="45" spans="1:5" x14ac:dyDescent="0.2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25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2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2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25">
      <c r="A50">
        <v>1</v>
      </c>
      <c r="B50" t="s">
        <v>34</v>
      </c>
      <c r="C50">
        <v>207</v>
      </c>
      <c r="D50" t="s">
        <v>84</v>
      </c>
      <c r="E50">
        <v>4</v>
      </c>
    </row>
    <row r="51" spans="1:5" x14ac:dyDescent="0.25">
      <c r="A51">
        <v>2</v>
      </c>
      <c r="B51" t="s">
        <v>35</v>
      </c>
      <c r="C51">
        <v>7</v>
      </c>
      <c r="D51" t="s">
        <v>84</v>
      </c>
      <c r="E51">
        <v>4</v>
      </c>
    </row>
    <row r="52" spans="1:5" x14ac:dyDescent="0.25">
      <c r="A52">
        <v>3</v>
      </c>
      <c r="B52" t="s">
        <v>36</v>
      </c>
      <c r="C52">
        <v>8</v>
      </c>
      <c r="D52" t="s">
        <v>84</v>
      </c>
      <c r="E52">
        <v>4</v>
      </c>
    </row>
    <row r="53" spans="1:5" x14ac:dyDescent="0.2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2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2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2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2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2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25">
      <c r="A60">
        <v>11</v>
      </c>
      <c r="B60" t="s">
        <v>41</v>
      </c>
      <c r="C60">
        <v>2</v>
      </c>
      <c r="D60" t="s">
        <v>84</v>
      </c>
      <c r="E60">
        <v>4</v>
      </c>
    </row>
    <row r="61" spans="1:5" x14ac:dyDescent="0.2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2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2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2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25">
      <c r="A66">
        <v>1</v>
      </c>
      <c r="B66" t="s">
        <v>34</v>
      </c>
      <c r="C66">
        <v>11</v>
      </c>
      <c r="D66" t="s">
        <v>117</v>
      </c>
      <c r="E66">
        <v>5</v>
      </c>
    </row>
    <row r="67" spans="1:5" x14ac:dyDescent="0.25">
      <c r="A67">
        <v>2</v>
      </c>
      <c r="B67" t="s">
        <v>35</v>
      </c>
      <c r="C67">
        <v>1</v>
      </c>
      <c r="D67" t="s">
        <v>117</v>
      </c>
      <c r="E67">
        <v>5</v>
      </c>
    </row>
    <row r="68" spans="1:5" x14ac:dyDescent="0.25">
      <c r="A68">
        <v>3</v>
      </c>
      <c r="B68" t="s">
        <v>36</v>
      </c>
      <c r="C68">
        <v>1</v>
      </c>
      <c r="D68" t="s">
        <v>117</v>
      </c>
      <c r="E68">
        <v>5</v>
      </c>
    </row>
    <row r="69" spans="1:5" x14ac:dyDescent="0.2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2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2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2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2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2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25">
      <c r="A76">
        <v>11</v>
      </c>
      <c r="B76" t="s">
        <v>41</v>
      </c>
      <c r="C76">
        <v>32</v>
      </c>
      <c r="D76" t="s">
        <v>117</v>
      </c>
      <c r="E76">
        <v>5</v>
      </c>
    </row>
    <row r="77" spans="1:5" x14ac:dyDescent="0.2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2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2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25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2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2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2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2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2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2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2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2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2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25">
      <c r="A92">
        <v>11</v>
      </c>
      <c r="B92" t="s">
        <v>41</v>
      </c>
      <c r="C92">
        <v>12</v>
      </c>
      <c r="D92" t="s">
        <v>39</v>
      </c>
      <c r="E92">
        <v>6</v>
      </c>
    </row>
    <row r="93" spans="1:5" x14ac:dyDescent="0.2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2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2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2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2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2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2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2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2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2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2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2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2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25">
      <c r="A124" s="2">
        <v>11</v>
      </c>
      <c r="B124" s="2" t="s">
        <v>41</v>
      </c>
      <c r="C124" s="2">
        <v>11</v>
      </c>
      <c r="D124" s="2" t="s">
        <v>42</v>
      </c>
      <c r="E124" s="2">
        <v>8</v>
      </c>
    </row>
    <row r="125" spans="1:5" x14ac:dyDescent="0.2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2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2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2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25">
      <c r="A130" s="2">
        <v>1</v>
      </c>
      <c r="B130" s="2" t="s">
        <v>34</v>
      </c>
      <c r="C130" s="2">
        <v>1491</v>
      </c>
      <c r="D130" s="2" t="s">
        <v>83</v>
      </c>
      <c r="E130" s="2">
        <v>9</v>
      </c>
    </row>
    <row r="131" spans="1:5" x14ac:dyDescent="0.25">
      <c r="A131" s="2">
        <v>2</v>
      </c>
      <c r="B131" s="2" t="s">
        <v>35</v>
      </c>
      <c r="C131" s="2">
        <v>50</v>
      </c>
      <c r="D131" s="2" t="s">
        <v>83</v>
      </c>
      <c r="E131" s="2">
        <v>9</v>
      </c>
    </row>
    <row r="132" spans="1:5" x14ac:dyDescent="0.25">
      <c r="A132" s="2">
        <v>3</v>
      </c>
      <c r="B132" s="2" t="s">
        <v>36</v>
      </c>
      <c r="C132" s="2">
        <v>48</v>
      </c>
      <c r="D132" s="2" t="s">
        <v>83</v>
      </c>
      <c r="E132" s="2">
        <v>9</v>
      </c>
    </row>
    <row r="133" spans="1:5" x14ac:dyDescent="0.25">
      <c r="A133" s="2">
        <v>4</v>
      </c>
      <c r="B133" s="2" t="s">
        <v>37</v>
      </c>
      <c r="C133" s="2">
        <v>0</v>
      </c>
      <c r="D133" s="2" t="s">
        <v>83</v>
      </c>
      <c r="E133" s="2">
        <v>9</v>
      </c>
    </row>
    <row r="134" spans="1:5" x14ac:dyDescent="0.25">
      <c r="A134" s="2">
        <v>5</v>
      </c>
      <c r="B134" s="2" t="s">
        <v>38</v>
      </c>
      <c r="C134" s="2">
        <v>0</v>
      </c>
      <c r="D134" s="2" t="s">
        <v>83</v>
      </c>
      <c r="E134" s="2">
        <v>9</v>
      </c>
    </row>
    <row r="135" spans="1:5" x14ac:dyDescent="0.25">
      <c r="A135" s="2">
        <v>6</v>
      </c>
      <c r="B135" s="2" t="s">
        <v>46</v>
      </c>
      <c r="C135" s="2">
        <v>0</v>
      </c>
      <c r="D135" s="2" t="s">
        <v>83</v>
      </c>
      <c r="E135" s="2">
        <v>9</v>
      </c>
    </row>
    <row r="136" spans="1:5" x14ac:dyDescent="0.2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25">
      <c r="A138" s="2">
        <v>9</v>
      </c>
      <c r="B138" s="2" t="s">
        <v>39</v>
      </c>
      <c r="C138" s="2">
        <v>3</v>
      </c>
      <c r="D138" s="2" t="s">
        <v>83</v>
      </c>
      <c r="E138" s="2">
        <v>9</v>
      </c>
    </row>
    <row r="139" spans="1:5" x14ac:dyDescent="0.25">
      <c r="A139" s="2">
        <v>10</v>
      </c>
      <c r="B139" s="2" t="s">
        <v>40</v>
      </c>
      <c r="C139" s="2">
        <v>0</v>
      </c>
      <c r="D139" s="2" t="s">
        <v>83</v>
      </c>
      <c r="E139" s="2">
        <v>9</v>
      </c>
    </row>
    <row r="140" spans="1:5" x14ac:dyDescent="0.25">
      <c r="A140" s="2">
        <v>11</v>
      </c>
      <c r="B140" s="2" t="s">
        <v>41</v>
      </c>
      <c r="C140" s="2">
        <v>130</v>
      </c>
      <c r="D140" s="2" t="s">
        <v>83</v>
      </c>
      <c r="E140" s="2">
        <v>9</v>
      </c>
    </row>
    <row r="141" spans="1:5" x14ac:dyDescent="0.2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2</v>
      </c>
      <c r="D142" s="2" t="s">
        <v>83</v>
      </c>
      <c r="E142" s="2">
        <v>9</v>
      </c>
    </row>
    <row r="143" spans="1:5" x14ac:dyDescent="0.25">
      <c r="A143" s="2">
        <v>14</v>
      </c>
      <c r="B143" s="2" t="s">
        <v>43</v>
      </c>
      <c r="C143" s="2">
        <v>5</v>
      </c>
      <c r="D143" s="2" t="s">
        <v>83</v>
      </c>
      <c r="E143" s="2">
        <v>9</v>
      </c>
    </row>
    <row r="144" spans="1:5" x14ac:dyDescent="0.25">
      <c r="A144" s="2">
        <v>15</v>
      </c>
      <c r="B144" s="2" t="s">
        <v>44</v>
      </c>
      <c r="C144" s="2">
        <v>1</v>
      </c>
      <c r="D144" s="2" t="s">
        <v>83</v>
      </c>
      <c r="E144" s="2">
        <v>9</v>
      </c>
    </row>
    <row r="145" spans="1:5" x14ac:dyDescent="0.25">
      <c r="A145" s="2">
        <v>16</v>
      </c>
      <c r="B145" s="2" t="s">
        <v>45</v>
      </c>
      <c r="C145" s="2">
        <v>5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95</v>
      </c>
      <c r="B1" t="s">
        <v>100</v>
      </c>
      <c r="C1" t="s">
        <v>2</v>
      </c>
      <c r="D1" t="s">
        <v>110</v>
      </c>
    </row>
    <row r="2" spans="1:4" x14ac:dyDescent="0.25">
      <c r="A2">
        <v>1</v>
      </c>
      <c r="B2">
        <v>0</v>
      </c>
      <c r="C2" t="s">
        <v>85</v>
      </c>
      <c r="D2" t="s">
        <v>3</v>
      </c>
    </row>
    <row r="3" spans="1:4" x14ac:dyDescent="0.25">
      <c r="A3">
        <v>2</v>
      </c>
      <c r="B3">
        <v>0</v>
      </c>
      <c r="C3" t="s">
        <v>85</v>
      </c>
      <c r="D3" t="s">
        <v>86</v>
      </c>
    </row>
    <row r="4" spans="1:4" x14ac:dyDescent="0.2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95</v>
      </c>
      <c r="B1" t="s">
        <v>131</v>
      </c>
      <c r="C1" t="s">
        <v>100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80</v>
      </c>
      <c r="C5">
        <v>97</v>
      </c>
    </row>
    <row r="6" spans="1:3" x14ac:dyDescent="0.25">
      <c r="A6">
        <v>5</v>
      </c>
      <c r="B6" t="s">
        <v>81</v>
      </c>
      <c r="C6">
        <v>0</v>
      </c>
    </row>
    <row r="7" spans="1:3" x14ac:dyDescent="0.25">
      <c r="A7">
        <v>6</v>
      </c>
      <c r="B7" t="s">
        <v>132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95</v>
      </c>
      <c r="B1" t="s">
        <v>127</v>
      </c>
      <c r="C1" t="s">
        <v>30</v>
      </c>
      <c r="D1" t="s">
        <v>128</v>
      </c>
    </row>
    <row r="2" spans="1:4" x14ac:dyDescent="0.25">
      <c r="A2">
        <v>1</v>
      </c>
      <c r="B2" t="s">
        <v>129</v>
      </c>
      <c r="C2">
        <v>0</v>
      </c>
      <c r="D2">
        <v>0</v>
      </c>
    </row>
    <row r="3" spans="1:4" x14ac:dyDescent="0.25">
      <c r="A3">
        <v>2</v>
      </c>
      <c r="B3" t="s">
        <v>130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149</v>
      </c>
      <c r="C2" t="s">
        <v>31</v>
      </c>
      <c r="D2" t="s">
        <v>30</v>
      </c>
      <c r="E2">
        <v>1</v>
      </c>
      <c r="F2">
        <v>178</v>
      </c>
      <c r="G2">
        <v>1</v>
      </c>
    </row>
    <row r="3" spans="1:7" x14ac:dyDescent="0.25">
      <c r="A3">
        <v>2</v>
      </c>
      <c r="B3" t="s">
        <v>123</v>
      </c>
      <c r="C3" t="s">
        <v>31</v>
      </c>
      <c r="D3" t="s">
        <v>30</v>
      </c>
      <c r="E3">
        <v>1</v>
      </c>
      <c r="F3">
        <v>47</v>
      </c>
      <c r="G3">
        <v>1</v>
      </c>
    </row>
    <row r="4" spans="1:7" x14ac:dyDescent="0.25">
      <c r="A4">
        <v>3</v>
      </c>
      <c r="B4" t="s">
        <v>122</v>
      </c>
      <c r="C4" t="s">
        <v>31</v>
      </c>
      <c r="D4" t="s">
        <v>30</v>
      </c>
      <c r="E4">
        <v>1</v>
      </c>
      <c r="F4">
        <v>73</v>
      </c>
      <c r="G4">
        <v>1</v>
      </c>
    </row>
    <row r="5" spans="1:7" x14ac:dyDescent="0.25">
      <c r="A5">
        <v>4</v>
      </c>
      <c r="B5" t="s">
        <v>150</v>
      </c>
      <c r="C5" t="s">
        <v>31</v>
      </c>
      <c r="D5" t="s">
        <v>30</v>
      </c>
      <c r="E5">
        <v>1</v>
      </c>
      <c r="F5">
        <v>55</v>
      </c>
      <c r="G5">
        <v>1</v>
      </c>
    </row>
    <row r="6" spans="1:7" x14ac:dyDescent="0.25">
      <c r="A6">
        <v>5</v>
      </c>
      <c r="B6" t="s">
        <v>151</v>
      </c>
      <c r="C6" t="s">
        <v>31</v>
      </c>
      <c r="D6" t="s">
        <v>30</v>
      </c>
      <c r="E6">
        <v>1</v>
      </c>
      <c r="F6">
        <v>6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90</v>
      </c>
      <c r="G7">
        <v>1</v>
      </c>
    </row>
    <row r="8" spans="1:7" x14ac:dyDescent="0.25">
      <c r="A8">
        <v>1</v>
      </c>
      <c r="B8" t="s">
        <v>149</v>
      </c>
      <c r="C8" t="s">
        <v>31</v>
      </c>
      <c r="D8" t="s">
        <v>10</v>
      </c>
      <c r="E8">
        <v>2</v>
      </c>
      <c r="F8">
        <v>242</v>
      </c>
      <c r="G8">
        <v>1</v>
      </c>
    </row>
    <row r="9" spans="1:7" x14ac:dyDescent="0.25">
      <c r="A9">
        <v>2</v>
      </c>
      <c r="B9" t="s">
        <v>123</v>
      </c>
      <c r="C9" t="s">
        <v>31</v>
      </c>
      <c r="D9" t="s">
        <v>10</v>
      </c>
      <c r="E9">
        <v>2</v>
      </c>
      <c r="F9">
        <v>102</v>
      </c>
      <c r="G9">
        <v>1</v>
      </c>
    </row>
    <row r="10" spans="1:7" x14ac:dyDescent="0.25">
      <c r="A10">
        <v>3</v>
      </c>
      <c r="B10" t="s">
        <v>122</v>
      </c>
      <c r="C10" t="s">
        <v>31</v>
      </c>
      <c r="D10" t="s">
        <v>10</v>
      </c>
      <c r="E10">
        <v>2</v>
      </c>
      <c r="F10">
        <v>106</v>
      </c>
      <c r="G10">
        <v>1</v>
      </c>
    </row>
    <row r="11" spans="1:7" x14ac:dyDescent="0.25">
      <c r="A11">
        <v>4</v>
      </c>
      <c r="B11" t="s">
        <v>150</v>
      </c>
      <c r="C11" t="s">
        <v>31</v>
      </c>
      <c r="D11" t="s">
        <v>10</v>
      </c>
      <c r="E11">
        <v>2</v>
      </c>
      <c r="F11">
        <v>91</v>
      </c>
      <c r="G11">
        <v>1</v>
      </c>
    </row>
    <row r="12" spans="1:7" x14ac:dyDescent="0.25">
      <c r="A12">
        <v>5</v>
      </c>
      <c r="B12" t="s">
        <v>151</v>
      </c>
      <c r="C12" t="s">
        <v>31</v>
      </c>
      <c r="D12" t="s">
        <v>10</v>
      </c>
      <c r="E12">
        <v>2</v>
      </c>
      <c r="F12">
        <v>10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116</v>
      </c>
      <c r="G13">
        <v>1</v>
      </c>
    </row>
    <row r="14" spans="1:7" x14ac:dyDescent="0.25">
      <c r="A14">
        <v>1</v>
      </c>
      <c r="B14" t="s">
        <v>149</v>
      </c>
      <c r="C14" t="s">
        <v>55</v>
      </c>
      <c r="D14" t="s">
        <v>30</v>
      </c>
      <c r="E14">
        <v>1</v>
      </c>
      <c r="F14">
        <v>195</v>
      </c>
      <c r="G14">
        <v>2</v>
      </c>
    </row>
    <row r="15" spans="1:7" x14ac:dyDescent="0.25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71</v>
      </c>
      <c r="G15">
        <v>2</v>
      </c>
    </row>
    <row r="16" spans="1:7" x14ac:dyDescent="0.25">
      <c r="A16">
        <v>3</v>
      </c>
      <c r="B16" t="s">
        <v>122</v>
      </c>
      <c r="C16" s="2" t="s">
        <v>55</v>
      </c>
      <c r="D16" t="s">
        <v>30</v>
      </c>
      <c r="E16">
        <v>1</v>
      </c>
      <c r="F16" s="2">
        <v>77</v>
      </c>
      <c r="G16">
        <v>2</v>
      </c>
    </row>
    <row r="17" spans="1:7" x14ac:dyDescent="0.25">
      <c r="A17">
        <v>4</v>
      </c>
      <c r="B17" t="s">
        <v>150</v>
      </c>
      <c r="C17" s="2" t="s">
        <v>55</v>
      </c>
      <c r="D17" t="s">
        <v>30</v>
      </c>
      <c r="E17">
        <v>1</v>
      </c>
      <c r="F17" s="2">
        <v>58</v>
      </c>
      <c r="G17">
        <v>2</v>
      </c>
    </row>
    <row r="18" spans="1:7" x14ac:dyDescent="0.25">
      <c r="A18">
        <v>5</v>
      </c>
      <c r="B18" t="s">
        <v>151</v>
      </c>
      <c r="C18" s="2" t="s">
        <v>55</v>
      </c>
      <c r="D18" t="s">
        <v>30</v>
      </c>
      <c r="E18">
        <v>1</v>
      </c>
      <c r="F18" s="2">
        <v>11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114</v>
      </c>
      <c r="G19">
        <v>2</v>
      </c>
    </row>
    <row r="20" spans="1:7" x14ac:dyDescent="0.25">
      <c r="A20">
        <v>1</v>
      </c>
      <c r="B20" t="s">
        <v>149</v>
      </c>
      <c r="C20" s="2" t="s">
        <v>55</v>
      </c>
      <c r="D20" t="s">
        <v>10</v>
      </c>
      <c r="E20">
        <v>2</v>
      </c>
      <c r="F20" s="2">
        <v>272</v>
      </c>
      <c r="G20">
        <v>2</v>
      </c>
    </row>
    <row r="21" spans="1:7" x14ac:dyDescent="0.25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158</v>
      </c>
      <c r="G21">
        <v>2</v>
      </c>
    </row>
    <row r="22" spans="1:7" x14ac:dyDescent="0.25">
      <c r="A22">
        <v>3</v>
      </c>
      <c r="B22" t="s">
        <v>122</v>
      </c>
      <c r="C22" s="2" t="s">
        <v>55</v>
      </c>
      <c r="D22" t="s">
        <v>10</v>
      </c>
      <c r="E22">
        <v>2</v>
      </c>
      <c r="F22" s="2">
        <v>116</v>
      </c>
      <c r="G22">
        <v>2</v>
      </c>
    </row>
    <row r="23" spans="1:7" x14ac:dyDescent="0.25">
      <c r="A23">
        <v>4</v>
      </c>
      <c r="B23" t="s">
        <v>150</v>
      </c>
      <c r="C23" s="2" t="s">
        <v>55</v>
      </c>
      <c r="D23" t="s">
        <v>10</v>
      </c>
      <c r="E23">
        <v>2</v>
      </c>
      <c r="F23" s="2">
        <v>94</v>
      </c>
      <c r="G23">
        <v>2</v>
      </c>
    </row>
    <row r="24" spans="1:7" x14ac:dyDescent="0.25">
      <c r="A24">
        <v>5</v>
      </c>
      <c r="B24" t="s">
        <v>151</v>
      </c>
      <c r="C24" s="2" t="s">
        <v>55</v>
      </c>
      <c r="D24" t="s">
        <v>10</v>
      </c>
      <c r="E24">
        <v>2</v>
      </c>
      <c r="F24" s="2">
        <v>27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156</v>
      </c>
      <c r="G25">
        <v>2</v>
      </c>
    </row>
    <row r="26" spans="1:7" x14ac:dyDescent="0.25">
      <c r="A26">
        <v>1</v>
      </c>
      <c r="B26" t="s">
        <v>149</v>
      </c>
      <c r="C26" t="s">
        <v>103</v>
      </c>
      <c r="D26" t="s">
        <v>30</v>
      </c>
      <c r="E26">
        <v>1</v>
      </c>
      <c r="F26">
        <v>1</v>
      </c>
      <c r="G26">
        <v>3</v>
      </c>
    </row>
    <row r="27" spans="1:7" x14ac:dyDescent="0.25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7</v>
      </c>
      <c r="G27">
        <v>3</v>
      </c>
    </row>
    <row r="28" spans="1:7" x14ac:dyDescent="0.25">
      <c r="A28">
        <v>3</v>
      </c>
      <c r="B28" t="s">
        <v>122</v>
      </c>
      <c r="C28" t="s">
        <v>103</v>
      </c>
      <c r="D28" t="s">
        <v>30</v>
      </c>
      <c r="E28">
        <v>1</v>
      </c>
      <c r="F28">
        <v>5</v>
      </c>
      <c r="G28">
        <v>3</v>
      </c>
    </row>
    <row r="29" spans="1:7" x14ac:dyDescent="0.25">
      <c r="A29">
        <v>4</v>
      </c>
      <c r="B29" t="s">
        <v>150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151</v>
      </c>
      <c r="C30" t="s">
        <v>103</v>
      </c>
      <c r="D30" t="s">
        <v>30</v>
      </c>
      <c r="E30">
        <v>1</v>
      </c>
      <c r="F30">
        <v>3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10</v>
      </c>
      <c r="G31">
        <v>3</v>
      </c>
    </row>
    <row r="32" spans="1:7" x14ac:dyDescent="0.25">
      <c r="A32">
        <v>1</v>
      </c>
      <c r="B32" t="s">
        <v>149</v>
      </c>
      <c r="C32" t="s">
        <v>103</v>
      </c>
      <c r="D32" t="s">
        <v>10</v>
      </c>
      <c r="E32">
        <v>2</v>
      </c>
      <c r="F32">
        <v>1</v>
      </c>
      <c r="G32">
        <v>3</v>
      </c>
    </row>
    <row r="33" spans="1:7" x14ac:dyDescent="0.25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22</v>
      </c>
      <c r="G33">
        <v>3</v>
      </c>
    </row>
    <row r="34" spans="1:7" x14ac:dyDescent="0.25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7</v>
      </c>
      <c r="G34">
        <v>3</v>
      </c>
    </row>
    <row r="35" spans="1:7" x14ac:dyDescent="0.25">
      <c r="A35">
        <v>4</v>
      </c>
      <c r="B35" t="s">
        <v>150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151</v>
      </c>
      <c r="C36" t="s">
        <v>103</v>
      </c>
      <c r="D36" t="s">
        <v>10</v>
      </c>
      <c r="E36">
        <v>2</v>
      </c>
      <c r="F36">
        <v>11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149</v>
      </c>
      <c r="C2" t="s">
        <v>31</v>
      </c>
      <c r="D2" t="s">
        <v>30</v>
      </c>
      <c r="E2">
        <v>1</v>
      </c>
      <c r="F2">
        <v>178</v>
      </c>
      <c r="G2">
        <v>1</v>
      </c>
    </row>
    <row r="3" spans="1:7" x14ac:dyDescent="0.25">
      <c r="A3">
        <v>2</v>
      </c>
      <c r="B3" t="s">
        <v>123</v>
      </c>
      <c r="C3" t="s">
        <v>31</v>
      </c>
      <c r="D3" t="s">
        <v>30</v>
      </c>
      <c r="E3">
        <v>1</v>
      </c>
      <c r="F3">
        <v>47</v>
      </c>
      <c r="G3">
        <v>1</v>
      </c>
    </row>
    <row r="4" spans="1:7" x14ac:dyDescent="0.25">
      <c r="A4">
        <v>3</v>
      </c>
      <c r="B4" t="s">
        <v>122</v>
      </c>
      <c r="C4" t="s">
        <v>31</v>
      </c>
      <c r="D4" t="s">
        <v>30</v>
      </c>
      <c r="E4">
        <v>1</v>
      </c>
      <c r="F4">
        <v>73</v>
      </c>
      <c r="G4">
        <v>1</v>
      </c>
    </row>
    <row r="5" spans="1:7" x14ac:dyDescent="0.25">
      <c r="A5">
        <v>4</v>
      </c>
      <c r="B5" t="s">
        <v>150</v>
      </c>
      <c r="C5" t="s">
        <v>31</v>
      </c>
      <c r="D5" t="s">
        <v>30</v>
      </c>
      <c r="E5">
        <v>1</v>
      </c>
      <c r="F5">
        <v>55</v>
      </c>
      <c r="G5">
        <v>1</v>
      </c>
    </row>
    <row r="6" spans="1:7" x14ac:dyDescent="0.25">
      <c r="A6">
        <v>5</v>
      </c>
      <c r="B6" t="s">
        <v>151</v>
      </c>
      <c r="C6" t="s">
        <v>31</v>
      </c>
      <c r="D6" t="s">
        <v>30</v>
      </c>
      <c r="E6">
        <v>1</v>
      </c>
      <c r="F6">
        <v>6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90</v>
      </c>
      <c r="G7">
        <v>1</v>
      </c>
    </row>
    <row r="8" spans="1:7" x14ac:dyDescent="0.25">
      <c r="A8">
        <v>1</v>
      </c>
      <c r="B8" t="s">
        <v>149</v>
      </c>
      <c r="C8" t="s">
        <v>31</v>
      </c>
      <c r="D8" t="s">
        <v>10</v>
      </c>
      <c r="E8">
        <v>2</v>
      </c>
      <c r="F8">
        <v>242</v>
      </c>
      <c r="G8">
        <v>1</v>
      </c>
    </row>
    <row r="9" spans="1:7" x14ac:dyDescent="0.25">
      <c r="A9">
        <v>2</v>
      </c>
      <c r="B9" t="s">
        <v>123</v>
      </c>
      <c r="C9" t="s">
        <v>31</v>
      </c>
      <c r="D9" t="s">
        <v>10</v>
      </c>
      <c r="E9">
        <v>2</v>
      </c>
      <c r="F9">
        <v>102</v>
      </c>
      <c r="G9">
        <v>1</v>
      </c>
    </row>
    <row r="10" spans="1:7" x14ac:dyDescent="0.25">
      <c r="A10">
        <v>3</v>
      </c>
      <c r="B10" t="s">
        <v>122</v>
      </c>
      <c r="C10" t="s">
        <v>31</v>
      </c>
      <c r="D10" t="s">
        <v>10</v>
      </c>
      <c r="E10">
        <v>2</v>
      </c>
      <c r="F10">
        <v>106</v>
      </c>
      <c r="G10">
        <v>1</v>
      </c>
    </row>
    <row r="11" spans="1:7" x14ac:dyDescent="0.25">
      <c r="A11">
        <v>4</v>
      </c>
      <c r="B11" t="s">
        <v>150</v>
      </c>
      <c r="C11" t="s">
        <v>31</v>
      </c>
      <c r="D11" t="s">
        <v>10</v>
      </c>
      <c r="E11">
        <v>2</v>
      </c>
      <c r="F11">
        <v>91</v>
      </c>
      <c r="G11">
        <v>1</v>
      </c>
    </row>
    <row r="12" spans="1:7" x14ac:dyDescent="0.25">
      <c r="A12">
        <v>5</v>
      </c>
      <c r="B12" t="s">
        <v>151</v>
      </c>
      <c r="C12" t="s">
        <v>31</v>
      </c>
      <c r="D12" t="s">
        <v>10</v>
      </c>
      <c r="E12">
        <v>2</v>
      </c>
      <c r="F12">
        <v>10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116</v>
      </c>
      <c r="G13">
        <v>1</v>
      </c>
    </row>
    <row r="14" spans="1:7" x14ac:dyDescent="0.25">
      <c r="A14">
        <v>1</v>
      </c>
      <c r="B14" t="s">
        <v>149</v>
      </c>
      <c r="C14" t="s">
        <v>55</v>
      </c>
      <c r="D14" t="s">
        <v>30</v>
      </c>
      <c r="E14">
        <v>1</v>
      </c>
      <c r="F14">
        <v>195</v>
      </c>
      <c r="G14">
        <v>2</v>
      </c>
    </row>
    <row r="15" spans="1:7" x14ac:dyDescent="0.25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71</v>
      </c>
      <c r="G15">
        <v>2</v>
      </c>
    </row>
    <row r="16" spans="1:7" x14ac:dyDescent="0.25">
      <c r="A16">
        <v>3</v>
      </c>
      <c r="B16" t="s">
        <v>122</v>
      </c>
      <c r="C16" s="2" t="s">
        <v>55</v>
      </c>
      <c r="D16" t="s">
        <v>30</v>
      </c>
      <c r="E16">
        <v>1</v>
      </c>
      <c r="F16" s="2">
        <v>77</v>
      </c>
      <c r="G16">
        <v>2</v>
      </c>
    </row>
    <row r="17" spans="1:7" x14ac:dyDescent="0.25">
      <c r="A17">
        <v>4</v>
      </c>
      <c r="B17" t="s">
        <v>150</v>
      </c>
      <c r="C17" s="2" t="s">
        <v>55</v>
      </c>
      <c r="D17" t="s">
        <v>30</v>
      </c>
      <c r="E17">
        <v>1</v>
      </c>
      <c r="F17" s="2">
        <v>58</v>
      </c>
      <c r="G17">
        <v>2</v>
      </c>
    </row>
    <row r="18" spans="1:7" x14ac:dyDescent="0.25">
      <c r="A18">
        <v>5</v>
      </c>
      <c r="B18" t="s">
        <v>151</v>
      </c>
      <c r="C18" s="2" t="s">
        <v>55</v>
      </c>
      <c r="D18" t="s">
        <v>30</v>
      </c>
      <c r="E18">
        <v>1</v>
      </c>
      <c r="F18" s="2">
        <v>11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114</v>
      </c>
      <c r="G19">
        <v>2</v>
      </c>
    </row>
    <row r="20" spans="1:7" x14ac:dyDescent="0.25">
      <c r="A20">
        <v>1</v>
      </c>
      <c r="B20" t="s">
        <v>149</v>
      </c>
      <c r="C20" s="2" t="s">
        <v>55</v>
      </c>
      <c r="D20" t="s">
        <v>10</v>
      </c>
      <c r="E20">
        <v>2</v>
      </c>
      <c r="F20" s="2">
        <v>272</v>
      </c>
      <c r="G20">
        <v>2</v>
      </c>
    </row>
    <row r="21" spans="1:7" x14ac:dyDescent="0.25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158</v>
      </c>
      <c r="G21">
        <v>2</v>
      </c>
    </row>
    <row r="22" spans="1:7" x14ac:dyDescent="0.25">
      <c r="A22">
        <v>3</v>
      </c>
      <c r="B22" t="s">
        <v>122</v>
      </c>
      <c r="C22" s="2" t="s">
        <v>55</v>
      </c>
      <c r="D22" t="s">
        <v>10</v>
      </c>
      <c r="E22">
        <v>2</v>
      </c>
      <c r="F22" s="2">
        <v>116</v>
      </c>
      <c r="G22">
        <v>2</v>
      </c>
    </row>
    <row r="23" spans="1:7" x14ac:dyDescent="0.25">
      <c r="A23">
        <v>4</v>
      </c>
      <c r="B23" t="s">
        <v>150</v>
      </c>
      <c r="C23" s="2" t="s">
        <v>55</v>
      </c>
      <c r="D23" t="s">
        <v>10</v>
      </c>
      <c r="E23">
        <v>2</v>
      </c>
      <c r="F23" s="2">
        <v>94</v>
      </c>
      <c r="G23">
        <v>2</v>
      </c>
    </row>
    <row r="24" spans="1:7" x14ac:dyDescent="0.25">
      <c r="A24">
        <v>5</v>
      </c>
      <c r="B24" t="s">
        <v>151</v>
      </c>
      <c r="C24" s="2" t="s">
        <v>55</v>
      </c>
      <c r="D24" t="s">
        <v>10</v>
      </c>
      <c r="E24">
        <v>2</v>
      </c>
      <c r="F24" s="2">
        <v>27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156</v>
      </c>
      <c r="G25">
        <v>2</v>
      </c>
    </row>
    <row r="26" spans="1:7" x14ac:dyDescent="0.25">
      <c r="A26">
        <v>1</v>
      </c>
      <c r="B26" t="s">
        <v>149</v>
      </c>
      <c r="C26" t="s">
        <v>103</v>
      </c>
      <c r="D26" t="s">
        <v>30</v>
      </c>
      <c r="E26">
        <v>1</v>
      </c>
      <c r="F26">
        <v>1</v>
      </c>
      <c r="G26">
        <v>3</v>
      </c>
    </row>
    <row r="27" spans="1:7" x14ac:dyDescent="0.25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7</v>
      </c>
      <c r="G27">
        <v>3</v>
      </c>
    </row>
    <row r="28" spans="1:7" x14ac:dyDescent="0.25">
      <c r="A28">
        <v>3</v>
      </c>
      <c r="B28" t="s">
        <v>122</v>
      </c>
      <c r="C28" t="s">
        <v>103</v>
      </c>
      <c r="D28" t="s">
        <v>30</v>
      </c>
      <c r="E28">
        <v>1</v>
      </c>
      <c r="F28">
        <v>5</v>
      </c>
      <c r="G28">
        <v>3</v>
      </c>
    </row>
    <row r="29" spans="1:7" x14ac:dyDescent="0.25">
      <c r="A29">
        <v>4</v>
      </c>
      <c r="B29" t="s">
        <v>150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151</v>
      </c>
      <c r="C30" t="s">
        <v>103</v>
      </c>
      <c r="D30" t="s">
        <v>30</v>
      </c>
      <c r="E30">
        <v>1</v>
      </c>
      <c r="F30">
        <v>3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10</v>
      </c>
      <c r="G31">
        <v>3</v>
      </c>
    </row>
    <row r="32" spans="1:7" x14ac:dyDescent="0.25">
      <c r="A32">
        <v>1</v>
      </c>
      <c r="B32" t="s">
        <v>149</v>
      </c>
      <c r="C32" t="s">
        <v>103</v>
      </c>
      <c r="D32" t="s">
        <v>10</v>
      </c>
      <c r="E32">
        <v>2</v>
      </c>
      <c r="F32">
        <v>1</v>
      </c>
      <c r="G32">
        <v>3</v>
      </c>
    </row>
    <row r="33" spans="1:7" x14ac:dyDescent="0.25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22</v>
      </c>
      <c r="G33">
        <v>3</v>
      </c>
    </row>
    <row r="34" spans="1:7" x14ac:dyDescent="0.25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7</v>
      </c>
      <c r="G34">
        <v>3</v>
      </c>
    </row>
    <row r="35" spans="1:7" x14ac:dyDescent="0.25">
      <c r="A35">
        <v>4</v>
      </c>
      <c r="B35" t="s">
        <v>150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151</v>
      </c>
      <c r="C36" t="s">
        <v>103</v>
      </c>
      <c r="D36" t="s">
        <v>10</v>
      </c>
      <c r="E36">
        <v>2</v>
      </c>
      <c r="F36">
        <v>11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25">
      <c r="A2">
        <v>1</v>
      </c>
      <c r="B2" t="s">
        <v>124</v>
      </c>
      <c r="C2">
        <v>230</v>
      </c>
      <c r="D2">
        <v>228</v>
      </c>
      <c r="E2">
        <v>40</v>
      </c>
    </row>
    <row r="3" spans="1:5" x14ac:dyDescent="0.25">
      <c r="A3">
        <v>2</v>
      </c>
      <c r="B3" t="s">
        <v>125</v>
      </c>
      <c r="C3">
        <v>93</v>
      </c>
      <c r="D3">
        <v>86</v>
      </c>
      <c r="E3">
        <v>0</v>
      </c>
    </row>
    <row r="4" spans="1:5" x14ac:dyDescent="0.25">
      <c r="A4">
        <v>3</v>
      </c>
      <c r="B4" t="s">
        <v>135</v>
      </c>
      <c r="C4">
        <v>27</v>
      </c>
      <c r="D4">
        <v>23</v>
      </c>
      <c r="E4">
        <v>0</v>
      </c>
    </row>
    <row r="5" spans="1:5" x14ac:dyDescent="0.25">
      <c r="A5" s="2">
        <v>4</v>
      </c>
      <c r="B5" s="2" t="s">
        <v>152</v>
      </c>
      <c r="C5" s="2">
        <v>18</v>
      </c>
      <c r="D5" s="2">
        <v>22</v>
      </c>
      <c r="E5" s="2">
        <v>1</v>
      </c>
    </row>
    <row r="6" spans="1:5" x14ac:dyDescent="0.25">
      <c r="A6" s="2">
        <v>5</v>
      </c>
      <c r="B6" s="2" t="s">
        <v>126</v>
      </c>
      <c r="C6" s="2">
        <v>11</v>
      </c>
      <c r="D6" s="2">
        <v>8</v>
      </c>
      <c r="E6" s="2">
        <v>2</v>
      </c>
    </row>
    <row r="7" spans="1:5" x14ac:dyDescent="0.25">
      <c r="A7" s="2">
        <v>6</v>
      </c>
      <c r="B7" s="2" t="s">
        <v>102</v>
      </c>
      <c r="C7" s="2">
        <v>60</v>
      </c>
      <c r="D7" s="2">
        <v>54</v>
      </c>
      <c r="E7" s="2">
        <v>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25">
      <c r="A2" s="2">
        <v>1</v>
      </c>
      <c r="B2" s="2" t="s">
        <v>136</v>
      </c>
      <c r="C2" s="2">
        <v>3</v>
      </c>
      <c r="D2" s="2">
        <v>1</v>
      </c>
      <c r="E2" s="2">
        <v>0</v>
      </c>
    </row>
    <row r="3" spans="1:5" x14ac:dyDescent="0.25">
      <c r="A3" s="2">
        <v>2</v>
      </c>
      <c r="B3" s="2" t="s">
        <v>153</v>
      </c>
      <c r="C3" s="2">
        <v>2</v>
      </c>
      <c r="D3" s="2">
        <v>0</v>
      </c>
      <c r="E3" s="2">
        <v>0</v>
      </c>
    </row>
    <row r="4" spans="1:5" x14ac:dyDescent="0.25">
      <c r="A4" s="2">
        <v>3</v>
      </c>
      <c r="B4" s="2" t="s">
        <v>154</v>
      </c>
      <c r="C4" s="2">
        <v>2</v>
      </c>
      <c r="D4" s="2">
        <v>0</v>
      </c>
      <c r="E4" s="2">
        <v>0</v>
      </c>
    </row>
    <row r="5" spans="1:5" x14ac:dyDescent="0.25">
      <c r="A5" s="2">
        <v>4</v>
      </c>
      <c r="B5" s="2" t="s">
        <v>125</v>
      </c>
      <c r="C5" s="2">
        <v>1</v>
      </c>
      <c r="D5" s="2">
        <v>0</v>
      </c>
      <c r="E5" s="2">
        <v>0</v>
      </c>
    </row>
    <row r="6" spans="1:5" x14ac:dyDescent="0.25">
      <c r="A6" s="2">
        <v>5</v>
      </c>
      <c r="B6" s="2" t="s">
        <v>155</v>
      </c>
      <c r="C6" s="2">
        <v>1</v>
      </c>
      <c r="D6" s="2">
        <v>1</v>
      </c>
      <c r="E6" s="2">
        <v>0</v>
      </c>
    </row>
    <row r="7" spans="1:5" x14ac:dyDescent="0.25">
      <c r="A7" s="2">
        <v>6</v>
      </c>
      <c r="B7" s="2" t="s">
        <v>102</v>
      </c>
      <c r="C7" s="2">
        <v>1</v>
      </c>
      <c r="D7" s="2">
        <v>3</v>
      </c>
      <c r="E7" s="2">
        <v>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119</v>
      </c>
      <c r="B1" t="s">
        <v>120</v>
      </c>
      <c r="C1" t="s">
        <v>121</v>
      </c>
    </row>
    <row r="2" spans="1:3" x14ac:dyDescent="0.25">
      <c r="A2" s="1" t="s">
        <v>147</v>
      </c>
      <c r="B2" s="1" t="s">
        <v>148</v>
      </c>
      <c r="C2" s="1" t="s">
        <v>147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398</v>
      </c>
      <c r="B6" t="s">
        <v>51</v>
      </c>
      <c r="C6" t="s">
        <v>65</v>
      </c>
      <c r="D6">
        <v>1</v>
      </c>
    </row>
    <row r="7" spans="1:4" x14ac:dyDescent="0.25">
      <c r="A7">
        <v>0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0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Kozłowska Magdalena</cp:lastModifiedBy>
  <cp:lastPrinted>2023-03-07T13:16:08Z</cp:lastPrinted>
  <dcterms:created xsi:type="dcterms:W3CDTF">2014-07-29T18:33:30Z</dcterms:created>
  <dcterms:modified xsi:type="dcterms:W3CDTF">2023-03-07T13:23:05Z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