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hidePivotFieldList="1" defaultThemeVersion="124226"/>
  <mc:AlternateContent xmlns:mc="http://schemas.openxmlformats.org/markup-compatibility/2006">
    <mc:Choice Requires="x15">
      <x15ac:absPath xmlns:x15ac="http://schemas.microsoft.com/office/spreadsheetml/2010/11/ac" url="C:\Users\SSidoruk\Desktop\Protokół szacowanie szkód\2018\PROTOKÓŁ\2018.07.26 - aktualizacja koszt. reg. A - czarna porzeczka\"/>
    </mc:Choice>
  </mc:AlternateContent>
  <workbookProtection workbookAlgorithmName="SHA-512" workbookHashValue="eZHOF+V/6hmswSz/H3GRYvmpXGA3dnOhQF9JiEf++8iaxPArVcpJ2ZtpevPVZIbGIzlpabyw9PUWzxte8TXPxA==" workbookSaltValue="yidmQ4bCSA84NZAe8xRpaQ==" workbookSpinCount="100000" lockStructure="1"/>
  <bookViews>
    <workbookView xWindow="0" yWindow="0" windowWidth="28800" windowHeight="12045" tabRatio="925"/>
  </bookViews>
  <sheets>
    <sheet name="Protokół" sheetId="5" r:id="rId1"/>
    <sheet name="Prod. roślinna" sheetId="1" r:id="rId2"/>
    <sheet name="Prod. roślinna-rozpisanie szkód" sheetId="12" r:id="rId3"/>
    <sheet name="Prod. zwierzęca towar." sheetId="4" r:id="rId4"/>
    <sheet name="Prod. ryb" sheetId="7" r:id="rId5"/>
    <sheet name="Środki trwałe" sheetId="2" r:id="rId6"/>
    <sheet name="Uprawy trwałe" sheetId="3" r:id="rId7"/>
    <sheet name="Regiony FADN" sheetId="8" r:id="rId8"/>
    <sheet name="Dane średnie prod rośl.i zwierz" sheetId="9" r:id="rId9"/>
    <sheet name="Koszty nieponiesione" sheetId="13" r:id="rId10"/>
    <sheet name="Koszty nieponiesione " sheetId="11" state="hidden" r:id="rId11"/>
  </sheets>
  <definedNames>
    <definedName name="_xlnm._FilterDatabase" localSheetId="8" hidden="1">'Dane średnie prod rośl.i zwierz'!$A$2:$G$749</definedName>
    <definedName name="_xlnm._FilterDatabase" localSheetId="2" hidden="1">'Dane średnie prod rośl.i zwierz'!$K$185:$K$194</definedName>
    <definedName name="_xlnm.Database" localSheetId="2">Tabela_NS_S_OUT[#All]</definedName>
    <definedName name="_xlnm.Database">Tabela_NS_S_OUT[#All]</definedName>
    <definedName name="dane">'Dane średnie prod rośl.i zwierz'!$A$2:$G$749</definedName>
    <definedName name="_xlnm.Criteria" localSheetId="8">'Dane średnie prod rośl.i zwierz'!#REF!</definedName>
    <definedName name="region">Protokół!$K$1</definedName>
    <definedName name="Regiony">'Regiony FADN'!$A$4:$D$4</definedName>
    <definedName name="rosliny">'Dane średnie prod rośl.i zwierz'!$K$3:$K$148</definedName>
    <definedName name="_xlnm.Extract" localSheetId="8">'Dane średnie prod rośl.i zwierz'!$J$2:$O$2</definedName>
    <definedName name="zwierzeta">'Dane średnie prod rośl.i zwierz'!$K$149:$K$173</definedName>
  </definedNames>
  <calcPr calcId="152511"/>
</workbook>
</file>

<file path=xl/calcChain.xml><?xml version="1.0" encoding="utf-8"?>
<calcChain xmlns="http://schemas.openxmlformats.org/spreadsheetml/2006/main">
  <c r="C8" i="4" l="1"/>
  <c r="C9" i="4"/>
  <c r="C10" i="4"/>
  <c r="C11" i="4"/>
  <c r="C12" i="4"/>
  <c r="C13" i="4"/>
  <c r="C14" i="4"/>
  <c r="C15" i="4"/>
  <c r="C16" i="4"/>
  <c r="C17" i="4"/>
  <c r="C18" i="4"/>
  <c r="C19" i="4"/>
  <c r="C20" i="4"/>
  <c r="C21" i="4"/>
  <c r="C22" i="4"/>
  <c r="C23" i="4"/>
  <c r="C24" i="4"/>
  <c r="C25" i="4"/>
  <c r="C26" i="4"/>
  <c r="C27" i="4"/>
  <c r="C7" i="4"/>
  <c r="C28" i="4"/>
  <c r="C29" i="4"/>
  <c r="C30" i="4"/>
  <c r="K58" i="1" l="1"/>
  <c r="E58" i="1"/>
  <c r="B579" i="9" l="1"/>
  <c r="B580" i="9"/>
  <c r="B581" i="9"/>
  <c r="B582" i="9"/>
  <c r="N23" i="1" l="1"/>
  <c r="N24" i="1"/>
  <c r="N25" i="1"/>
  <c r="N26" i="1"/>
  <c r="N27" i="1"/>
  <c r="N28" i="1"/>
  <c r="N29" i="1"/>
  <c r="N30" i="1"/>
  <c r="N31" i="1"/>
  <c r="N32" i="1"/>
  <c r="N33" i="1"/>
  <c r="N34" i="1"/>
  <c r="N35" i="1"/>
  <c r="N36" i="1"/>
  <c r="N37" i="1"/>
  <c r="N38" i="1"/>
  <c r="N39" i="1"/>
  <c r="N40" i="1"/>
  <c r="N41" i="1"/>
  <c r="N42" i="1"/>
  <c r="N43" i="1"/>
  <c r="N44" i="1"/>
  <c r="N45" i="1"/>
  <c r="N46" i="1"/>
  <c r="N9" i="1"/>
  <c r="N10" i="1"/>
  <c r="N11" i="1"/>
  <c r="N12" i="1"/>
  <c r="N13" i="1"/>
  <c r="N14" i="1"/>
  <c r="N15" i="1"/>
  <c r="N16" i="1"/>
  <c r="N17" i="1"/>
  <c r="N18" i="1"/>
  <c r="N19" i="1"/>
  <c r="N20" i="1"/>
  <c r="N21" i="1"/>
  <c r="N22" i="1"/>
  <c r="N8" i="1"/>
  <c r="N47" i="1" l="1"/>
  <c r="J84" i="5" s="1"/>
  <c r="L31" i="4"/>
  <c r="K31" i="4"/>
  <c r="G29" i="4"/>
  <c r="I29" i="4"/>
  <c r="G30" i="4"/>
  <c r="I30" i="4"/>
  <c r="J29" i="4" l="1"/>
  <c r="J30" i="4"/>
  <c r="N26" i="12" l="1"/>
  <c r="O9" i="12" l="1"/>
  <c r="O10" i="12"/>
  <c r="O11" i="12"/>
  <c r="O12" i="12"/>
  <c r="O13" i="12"/>
  <c r="O14" i="12"/>
  <c r="O15" i="12"/>
  <c r="O16" i="12"/>
  <c r="O17" i="12"/>
  <c r="O18" i="12"/>
  <c r="O19" i="12"/>
  <c r="O20" i="12"/>
  <c r="O21" i="12"/>
  <c r="O22" i="12"/>
  <c r="O23" i="12"/>
  <c r="O24" i="12"/>
  <c r="O25" i="12"/>
  <c r="O26" i="12"/>
  <c r="O27" i="12"/>
  <c r="O28" i="12"/>
  <c r="O29" i="12"/>
  <c r="O30" i="12"/>
  <c r="O31" i="12"/>
  <c r="O32" i="12"/>
  <c r="O33" i="12"/>
  <c r="O34" i="12"/>
  <c r="O35" i="12"/>
  <c r="O36" i="12"/>
  <c r="O37" i="12"/>
  <c r="O38" i="12"/>
  <c r="O39" i="12"/>
  <c r="O40" i="12"/>
  <c r="O41" i="12"/>
  <c r="O42" i="12"/>
  <c r="O43" i="12"/>
  <c r="O44" i="12"/>
  <c r="O45" i="12"/>
  <c r="O46" i="12"/>
  <c r="N9" i="12"/>
  <c r="N10" i="12"/>
  <c r="N11" i="12"/>
  <c r="N12" i="12"/>
  <c r="N13" i="12"/>
  <c r="N14" i="12"/>
  <c r="N15" i="12"/>
  <c r="N16" i="12"/>
  <c r="N17" i="12"/>
  <c r="N18" i="12"/>
  <c r="N19" i="12"/>
  <c r="N20" i="12"/>
  <c r="N21" i="12"/>
  <c r="N22" i="12"/>
  <c r="N23" i="12"/>
  <c r="N24" i="12"/>
  <c r="N25" i="12"/>
  <c r="N27" i="12"/>
  <c r="N28" i="12"/>
  <c r="N29" i="12"/>
  <c r="N30" i="12"/>
  <c r="N31" i="12"/>
  <c r="N32" i="12"/>
  <c r="N33" i="12"/>
  <c r="N34" i="12"/>
  <c r="N35" i="12"/>
  <c r="N36" i="12"/>
  <c r="N37" i="12"/>
  <c r="N38" i="12"/>
  <c r="N39" i="12"/>
  <c r="N40" i="12"/>
  <c r="N41" i="12"/>
  <c r="N42" i="12"/>
  <c r="N43" i="12"/>
  <c r="N44" i="12"/>
  <c r="N45" i="12"/>
  <c r="N46" i="12"/>
  <c r="O8" i="12"/>
  <c r="N8" i="12"/>
  <c r="M47" i="12"/>
  <c r="K47" i="12"/>
  <c r="I47" i="12"/>
  <c r="G47" i="12"/>
  <c r="E47" i="12"/>
  <c r="L186" i="9"/>
  <c r="L187" i="9" s="1"/>
  <c r="L188" i="9" s="1"/>
  <c r="L189" i="9" s="1"/>
  <c r="L190" i="9" s="1"/>
  <c r="L191" i="9" s="1"/>
  <c r="L192" i="9" s="1"/>
  <c r="L193" i="9" s="1"/>
  <c r="L194" i="9" s="1"/>
  <c r="O47" i="12" l="1"/>
  <c r="C47" i="12"/>
  <c r="E2" i="12"/>
  <c r="M1" i="12"/>
  <c r="AA8" i="9" l="1"/>
  <c r="AA9" i="9" l="1"/>
  <c r="AA10" i="9"/>
  <c r="J58" i="1" l="1"/>
  <c r="I58" i="1"/>
  <c r="H58" i="1"/>
  <c r="G58" i="1"/>
  <c r="F58" i="1"/>
  <c r="E25" i="2" l="1"/>
  <c r="I90" i="5" s="1"/>
  <c r="E34" i="2"/>
  <c r="I89" i="5" s="1"/>
  <c r="B686" i="9" l="1"/>
  <c r="B685" i="9"/>
  <c r="B684" i="9"/>
  <c r="B683" i="9"/>
  <c r="B682" i="9"/>
  <c r="B681" i="9"/>
  <c r="B680" i="9"/>
  <c r="B679" i="9"/>
  <c r="B678" i="9"/>
  <c r="B677" i="9"/>
  <c r="B676" i="9"/>
  <c r="B675" i="9"/>
  <c r="B674" i="9"/>
  <c r="B673" i="9"/>
  <c r="B672" i="9"/>
  <c r="B671" i="9"/>
  <c r="B670" i="9"/>
  <c r="B669" i="9"/>
  <c r="B668" i="9"/>
  <c r="B667" i="9"/>
  <c r="B666" i="9"/>
  <c r="B665" i="9"/>
  <c r="B664" i="9"/>
  <c r="B663" i="9"/>
  <c r="B662" i="9"/>
  <c r="B661" i="9"/>
  <c r="B660" i="9"/>
  <c r="B659" i="9"/>
  <c r="B658" i="9"/>
  <c r="B657" i="9"/>
  <c r="B656" i="9"/>
  <c r="B655" i="9"/>
  <c r="B654" i="9"/>
  <c r="B653" i="9"/>
  <c r="B652" i="9"/>
  <c r="B651" i="9"/>
  <c r="B650" i="9"/>
  <c r="B649" i="9"/>
  <c r="B648" i="9"/>
  <c r="B647" i="9"/>
  <c r="B646" i="9"/>
  <c r="B645" i="9"/>
  <c r="B644" i="9"/>
  <c r="B643" i="9"/>
  <c r="B642" i="9"/>
  <c r="B641" i="9"/>
  <c r="B640" i="9"/>
  <c r="B639" i="9"/>
  <c r="B638" i="9"/>
  <c r="B637" i="9"/>
  <c r="B636" i="9"/>
  <c r="B635" i="9"/>
  <c r="B634" i="9"/>
  <c r="B633" i="9"/>
  <c r="B632" i="9"/>
  <c r="B631" i="9"/>
  <c r="B626" i="9"/>
  <c r="B625" i="9"/>
  <c r="B624" i="9"/>
  <c r="B623" i="9"/>
  <c r="B622" i="9"/>
  <c r="B621" i="9"/>
  <c r="B620" i="9"/>
  <c r="B619" i="9"/>
  <c r="B618" i="9"/>
  <c r="B617" i="9"/>
  <c r="B616" i="9"/>
  <c r="B615" i="9"/>
  <c r="B614" i="9"/>
  <c r="B613" i="9"/>
  <c r="B612" i="9"/>
  <c r="B611" i="9"/>
  <c r="B610" i="9"/>
  <c r="B609" i="9"/>
  <c r="B608" i="9"/>
  <c r="B607" i="9"/>
  <c r="B598" i="9"/>
  <c r="B597" i="9"/>
  <c r="B596" i="9"/>
  <c r="B595" i="9"/>
  <c r="B594" i="9"/>
  <c r="B593" i="9"/>
  <c r="B592" i="9"/>
  <c r="B591" i="9"/>
  <c r="B590" i="9"/>
  <c r="B589" i="9"/>
  <c r="B588" i="9"/>
  <c r="B587" i="9"/>
  <c r="E7" i="4" s="1"/>
  <c r="B586" i="9"/>
  <c r="B585" i="9"/>
  <c r="B584" i="9"/>
  <c r="B583" i="9"/>
  <c r="B578" i="9"/>
  <c r="B577" i="9"/>
  <c r="B576" i="9"/>
  <c r="B575" i="9"/>
  <c r="B574" i="9"/>
  <c r="B573" i="9"/>
  <c r="B572" i="9"/>
  <c r="B571" i="9"/>
  <c r="B570" i="9"/>
  <c r="B569" i="9"/>
  <c r="B568" i="9"/>
  <c r="B567" i="9"/>
  <c r="B566" i="9"/>
  <c r="B565" i="9"/>
  <c r="B564" i="9"/>
  <c r="B563" i="9"/>
  <c r="B562" i="9"/>
  <c r="B561" i="9"/>
  <c r="B560" i="9"/>
  <c r="B559" i="9"/>
  <c r="B558" i="9"/>
  <c r="B557" i="9"/>
  <c r="B556" i="9"/>
  <c r="B555" i="9"/>
  <c r="B554" i="9"/>
  <c r="B553" i="9"/>
  <c r="B552" i="9"/>
  <c r="B551" i="9"/>
  <c r="B550" i="9"/>
  <c r="B549" i="9"/>
  <c r="B548" i="9"/>
  <c r="B547" i="9"/>
  <c r="B546" i="9"/>
  <c r="B545" i="9"/>
  <c r="B544" i="9"/>
  <c r="B543" i="9"/>
  <c r="B542" i="9"/>
  <c r="B541" i="9"/>
  <c r="B540" i="9"/>
  <c r="B539" i="9"/>
  <c r="B538" i="9"/>
  <c r="B537" i="9"/>
  <c r="B536" i="9"/>
  <c r="B535" i="9"/>
  <c r="B534" i="9"/>
  <c r="B533" i="9"/>
  <c r="B532" i="9"/>
  <c r="B531" i="9"/>
  <c r="B530" i="9"/>
  <c r="B529" i="9"/>
  <c r="B528" i="9"/>
  <c r="B527" i="9"/>
  <c r="B526" i="9"/>
  <c r="B525" i="9"/>
  <c r="B524" i="9"/>
  <c r="B523" i="9"/>
  <c r="B522" i="9"/>
  <c r="B521" i="9"/>
  <c r="B520" i="9"/>
  <c r="B519" i="9"/>
  <c r="B518" i="9"/>
  <c r="B517" i="9"/>
  <c r="B516" i="9"/>
  <c r="B515" i="9"/>
  <c r="B514" i="9"/>
  <c r="B513" i="9"/>
  <c r="B512" i="9"/>
  <c r="B511" i="9"/>
  <c r="B510" i="9"/>
  <c r="B509" i="9"/>
  <c r="B508" i="9"/>
  <c r="B507" i="9"/>
  <c r="B506" i="9"/>
  <c r="B505" i="9"/>
  <c r="B504" i="9"/>
  <c r="B503" i="9"/>
  <c r="B502" i="9"/>
  <c r="B501" i="9"/>
  <c r="B500" i="9"/>
  <c r="B499" i="9"/>
  <c r="B498" i="9"/>
  <c r="B497" i="9"/>
  <c r="B496" i="9"/>
  <c r="B495" i="9"/>
  <c r="B494" i="9"/>
  <c r="B493" i="9"/>
  <c r="B492" i="9"/>
  <c r="B491" i="9"/>
  <c r="B490" i="9"/>
  <c r="B489" i="9"/>
  <c r="B488" i="9"/>
  <c r="B487" i="9"/>
  <c r="B486" i="9"/>
  <c r="B485" i="9"/>
  <c r="B484" i="9"/>
  <c r="B483" i="9"/>
  <c r="B482" i="9"/>
  <c r="B481" i="9"/>
  <c r="B480" i="9"/>
  <c r="B479" i="9"/>
  <c r="B478" i="9"/>
  <c r="B477" i="9"/>
  <c r="B476" i="9"/>
  <c r="B475" i="9"/>
  <c r="B474" i="9"/>
  <c r="B473" i="9"/>
  <c r="B472" i="9"/>
  <c r="B471" i="9"/>
  <c r="B470" i="9"/>
  <c r="B469" i="9"/>
  <c r="B468" i="9"/>
  <c r="B467" i="9"/>
  <c r="B466" i="9"/>
  <c r="B465" i="9"/>
  <c r="B464" i="9"/>
  <c r="B463" i="9"/>
  <c r="B462" i="9"/>
  <c r="B461" i="9"/>
  <c r="B460" i="9"/>
  <c r="B459" i="9"/>
  <c r="B458" i="9"/>
  <c r="B457" i="9"/>
  <c r="B456" i="9"/>
  <c r="B455" i="9"/>
  <c r="B454" i="9"/>
  <c r="B453" i="9"/>
  <c r="B452" i="9"/>
  <c r="B451" i="9"/>
  <c r="B450" i="9"/>
  <c r="B449" i="9"/>
  <c r="B448" i="9"/>
  <c r="B447" i="9"/>
  <c r="B446" i="9"/>
  <c r="B445" i="9"/>
  <c r="B444" i="9"/>
  <c r="B443" i="9"/>
  <c r="B442" i="9"/>
  <c r="B441" i="9"/>
  <c r="B440" i="9"/>
  <c r="B439" i="9"/>
  <c r="B438" i="9"/>
  <c r="B437" i="9"/>
  <c r="B436" i="9"/>
  <c r="B435" i="9"/>
  <c r="B434" i="9"/>
  <c r="B433" i="9"/>
  <c r="B432" i="9"/>
  <c r="B431" i="9"/>
  <c r="B430" i="9"/>
  <c r="B429" i="9"/>
  <c r="B428" i="9"/>
  <c r="B427" i="9"/>
  <c r="B426" i="9"/>
  <c r="B425" i="9"/>
  <c r="B424" i="9"/>
  <c r="B423" i="9"/>
  <c r="B422" i="9"/>
  <c r="B421" i="9"/>
  <c r="B420" i="9"/>
  <c r="B419" i="9"/>
  <c r="B418" i="9"/>
  <c r="B417" i="9"/>
  <c r="B416" i="9"/>
  <c r="B415" i="9"/>
  <c r="B414" i="9"/>
  <c r="B413" i="9"/>
  <c r="B412" i="9"/>
  <c r="B411" i="9"/>
  <c r="B410" i="9"/>
  <c r="B409" i="9"/>
  <c r="B408" i="9"/>
  <c r="B407" i="9"/>
  <c r="B406" i="9"/>
  <c r="B405" i="9"/>
  <c r="B404" i="9"/>
  <c r="B403" i="9"/>
  <c r="B402" i="9"/>
  <c r="B401" i="9"/>
  <c r="B400" i="9"/>
  <c r="B399" i="9"/>
  <c r="B398" i="9"/>
  <c r="B397" i="9"/>
  <c r="B396" i="9"/>
  <c r="B395" i="9"/>
  <c r="B394" i="9"/>
  <c r="B393" i="9"/>
  <c r="B392" i="9"/>
  <c r="B391" i="9"/>
  <c r="B390" i="9"/>
  <c r="B389" i="9"/>
  <c r="B388" i="9"/>
  <c r="B387" i="9"/>
  <c r="B386" i="9"/>
  <c r="B385" i="9"/>
  <c r="B384" i="9"/>
  <c r="B383" i="9"/>
  <c r="B382" i="9"/>
  <c r="B381" i="9"/>
  <c r="B380" i="9"/>
  <c r="B379" i="9"/>
  <c r="B378" i="9"/>
  <c r="B377" i="9"/>
  <c r="B376" i="9"/>
  <c r="B375" i="9"/>
  <c r="B374" i="9"/>
  <c r="B373" i="9"/>
  <c r="B372" i="9"/>
  <c r="B371" i="9"/>
  <c r="B370" i="9"/>
  <c r="B369" i="9"/>
  <c r="B368" i="9"/>
  <c r="B367" i="9"/>
  <c r="B366" i="9"/>
  <c r="B365" i="9"/>
  <c r="B364" i="9"/>
  <c r="B363" i="9"/>
  <c r="B362" i="9"/>
  <c r="B361" i="9"/>
  <c r="B360" i="9"/>
  <c r="B359" i="9"/>
  <c r="B358" i="9"/>
  <c r="B357" i="9"/>
  <c r="B356" i="9"/>
  <c r="B355" i="9"/>
  <c r="B354" i="9"/>
  <c r="B353" i="9"/>
  <c r="B352" i="9"/>
  <c r="B351" i="9"/>
  <c r="B350" i="9"/>
  <c r="B349" i="9"/>
  <c r="B348" i="9"/>
  <c r="B347" i="9"/>
  <c r="B346" i="9"/>
  <c r="B345" i="9"/>
  <c r="B344" i="9"/>
  <c r="B343" i="9"/>
  <c r="B342" i="9"/>
  <c r="B341" i="9"/>
  <c r="B340" i="9"/>
  <c r="B339" i="9"/>
  <c r="B338" i="9"/>
  <c r="B337" i="9"/>
  <c r="B336" i="9"/>
  <c r="B335" i="9"/>
  <c r="B334" i="9"/>
  <c r="B333" i="9"/>
  <c r="B332" i="9"/>
  <c r="B331" i="9"/>
  <c r="B330" i="9"/>
  <c r="B329" i="9"/>
  <c r="B328" i="9"/>
  <c r="B327" i="9"/>
  <c r="B326" i="9"/>
  <c r="B325" i="9"/>
  <c r="B324" i="9"/>
  <c r="B323" i="9"/>
  <c r="B322" i="9"/>
  <c r="B321" i="9"/>
  <c r="B320" i="9"/>
  <c r="B319" i="9"/>
  <c r="B318" i="9"/>
  <c r="B317" i="9"/>
  <c r="B316" i="9"/>
  <c r="B315" i="9"/>
  <c r="B314" i="9"/>
  <c r="B313" i="9"/>
  <c r="B312" i="9"/>
  <c r="B311" i="9"/>
  <c r="B310" i="9"/>
  <c r="B309" i="9"/>
  <c r="B308" i="9"/>
  <c r="B307" i="9"/>
  <c r="B306" i="9"/>
  <c r="B305" i="9"/>
  <c r="B304" i="9"/>
  <c r="B303" i="9"/>
  <c r="B302" i="9"/>
  <c r="B301" i="9"/>
  <c r="B300" i="9"/>
  <c r="B299" i="9"/>
  <c r="B298" i="9"/>
  <c r="B297" i="9"/>
  <c r="B296" i="9"/>
  <c r="B295" i="9"/>
  <c r="B294" i="9"/>
  <c r="B293" i="9"/>
  <c r="B292" i="9"/>
  <c r="B291" i="9"/>
  <c r="B290" i="9"/>
  <c r="B289" i="9"/>
  <c r="B288" i="9"/>
  <c r="B287" i="9"/>
  <c r="B286" i="9"/>
  <c r="B285" i="9"/>
  <c r="B284" i="9"/>
  <c r="B283" i="9"/>
  <c r="B282" i="9"/>
  <c r="B281" i="9"/>
  <c r="B280" i="9"/>
  <c r="B279" i="9"/>
  <c r="B278" i="9"/>
  <c r="B277" i="9"/>
  <c r="B276" i="9"/>
  <c r="B275" i="9"/>
  <c r="B274" i="9"/>
  <c r="B273" i="9"/>
  <c r="B272" i="9"/>
  <c r="B271" i="9"/>
  <c r="B270" i="9"/>
  <c r="B269" i="9"/>
  <c r="B268" i="9"/>
  <c r="B267" i="9"/>
  <c r="B266" i="9"/>
  <c r="B265" i="9"/>
  <c r="B264" i="9"/>
  <c r="B263" i="9"/>
  <c r="B262" i="9"/>
  <c r="B261" i="9"/>
  <c r="B260" i="9"/>
  <c r="B259" i="9"/>
  <c r="B258" i="9"/>
  <c r="B257" i="9"/>
  <c r="B256" i="9"/>
  <c r="B255" i="9"/>
  <c r="B254" i="9"/>
  <c r="B253" i="9"/>
  <c r="B252" i="9"/>
  <c r="B251" i="9"/>
  <c r="B250" i="9"/>
  <c r="B249" i="9"/>
  <c r="B248" i="9"/>
  <c r="B247" i="9"/>
  <c r="B246" i="9"/>
  <c r="B245" i="9"/>
  <c r="B244" i="9"/>
  <c r="B243" i="9"/>
  <c r="B242" i="9"/>
  <c r="B241" i="9"/>
  <c r="B240" i="9"/>
  <c r="B239" i="9"/>
  <c r="B238" i="9"/>
  <c r="B237" i="9"/>
  <c r="B236" i="9"/>
  <c r="B235" i="9"/>
  <c r="B234" i="9"/>
  <c r="B233" i="9"/>
  <c r="B232" i="9"/>
  <c r="B231" i="9"/>
  <c r="B230" i="9"/>
  <c r="B229" i="9"/>
  <c r="B228" i="9"/>
  <c r="B227" i="9"/>
  <c r="B226" i="9"/>
  <c r="B225" i="9"/>
  <c r="B224" i="9"/>
  <c r="B223" i="9"/>
  <c r="B222" i="9"/>
  <c r="B221" i="9"/>
  <c r="B220" i="9"/>
  <c r="B219" i="9"/>
  <c r="B218" i="9"/>
  <c r="B217" i="9"/>
  <c r="B216" i="9"/>
  <c r="B215" i="9"/>
  <c r="B214" i="9"/>
  <c r="B213" i="9"/>
  <c r="B212" i="9"/>
  <c r="B211" i="9"/>
  <c r="B210" i="9"/>
  <c r="B209" i="9"/>
  <c r="B208" i="9"/>
  <c r="B207" i="9"/>
  <c r="B206" i="9"/>
  <c r="B205" i="9"/>
  <c r="B204" i="9"/>
  <c r="B203" i="9"/>
  <c r="B202" i="9"/>
  <c r="B201" i="9"/>
  <c r="B200" i="9"/>
  <c r="B199" i="9"/>
  <c r="B198" i="9"/>
  <c r="B197" i="9"/>
  <c r="B196" i="9"/>
  <c r="B195" i="9"/>
  <c r="B194" i="9"/>
  <c r="B193" i="9"/>
  <c r="B192" i="9"/>
  <c r="B191" i="9"/>
  <c r="B190" i="9"/>
  <c r="B189" i="9"/>
  <c r="B188" i="9"/>
  <c r="B187" i="9"/>
  <c r="B186" i="9"/>
  <c r="B185" i="9"/>
  <c r="B184" i="9"/>
  <c r="B183" i="9"/>
  <c r="B182" i="9"/>
  <c r="B181" i="9"/>
  <c r="B180" i="9"/>
  <c r="B179" i="9"/>
  <c r="B178" i="9"/>
  <c r="B177" i="9"/>
  <c r="B176" i="9"/>
  <c r="B175" i="9"/>
  <c r="D8" i="1" s="1"/>
  <c r="B174" i="9"/>
  <c r="B173" i="9"/>
  <c r="B172" i="9"/>
  <c r="B171" i="9"/>
  <c r="B170" i="9"/>
  <c r="B169" i="9"/>
  <c r="B168" i="9"/>
  <c r="B167" i="9"/>
  <c r="B166" i="9"/>
  <c r="B165" i="9"/>
  <c r="B164" i="9"/>
  <c r="B163" i="9"/>
  <c r="B162" i="9"/>
  <c r="B161" i="9"/>
  <c r="B160" i="9"/>
  <c r="B159" i="9"/>
  <c r="B158" i="9"/>
  <c r="B157" i="9"/>
  <c r="B156" i="9"/>
  <c r="B155" i="9"/>
  <c r="B154" i="9"/>
  <c r="B153" i="9"/>
  <c r="B152" i="9"/>
  <c r="B151" i="9"/>
  <c r="B150" i="9"/>
  <c r="B149" i="9"/>
  <c r="B148" i="9"/>
  <c r="B147" i="9"/>
  <c r="B146" i="9"/>
  <c r="B145" i="9"/>
  <c r="B144" i="9"/>
  <c r="B143" i="9"/>
  <c r="B142" i="9"/>
  <c r="B141" i="9"/>
  <c r="B140" i="9"/>
  <c r="B139" i="9"/>
  <c r="B138" i="9"/>
  <c r="B137" i="9"/>
  <c r="B136" i="9"/>
  <c r="B135" i="9"/>
  <c r="B134" i="9"/>
  <c r="B133" i="9"/>
  <c r="B132" i="9"/>
  <c r="B131" i="9"/>
  <c r="B130" i="9"/>
  <c r="B129" i="9"/>
  <c r="B128" i="9"/>
  <c r="B127" i="9"/>
  <c r="B126" i="9"/>
  <c r="B125" i="9"/>
  <c r="B124" i="9"/>
  <c r="B123" i="9"/>
  <c r="B122" i="9"/>
  <c r="B121" i="9"/>
  <c r="B120" i="9"/>
  <c r="B119" i="9"/>
  <c r="B118" i="9"/>
  <c r="B117" i="9"/>
  <c r="B116" i="9"/>
  <c r="B115" i="9"/>
  <c r="B114" i="9"/>
  <c r="B113" i="9"/>
  <c r="B112" i="9"/>
  <c r="B111" i="9"/>
  <c r="B110" i="9"/>
  <c r="B109" i="9"/>
  <c r="B108" i="9"/>
  <c r="B107" i="9"/>
  <c r="B106" i="9"/>
  <c r="B105" i="9"/>
  <c r="B104" i="9"/>
  <c r="B103" i="9"/>
  <c r="B102" i="9"/>
  <c r="B101" i="9"/>
  <c r="B100" i="9"/>
  <c r="B99" i="9"/>
  <c r="B98" i="9"/>
  <c r="B97" i="9"/>
  <c r="B96" i="9"/>
  <c r="B95" i="9"/>
  <c r="B94" i="9"/>
  <c r="B93" i="9"/>
  <c r="B92" i="9"/>
  <c r="B91" i="9"/>
  <c r="B90" i="9"/>
  <c r="B89" i="9"/>
  <c r="B88" i="9"/>
  <c r="B87" i="9"/>
  <c r="B86" i="9"/>
  <c r="B85" i="9"/>
  <c r="B84" i="9"/>
  <c r="B83" i="9"/>
  <c r="B82" i="9"/>
  <c r="B81" i="9"/>
  <c r="B80" i="9"/>
  <c r="B79" i="9"/>
  <c r="B78" i="9"/>
  <c r="B77" i="9"/>
  <c r="B76" i="9"/>
  <c r="B75" i="9"/>
  <c r="B74" i="9"/>
  <c r="B73" i="9"/>
  <c r="B72" i="9"/>
  <c r="B71" i="9"/>
  <c r="B70" i="9"/>
  <c r="B69" i="9"/>
  <c r="B68" i="9"/>
  <c r="B67" i="9"/>
  <c r="B66" i="9"/>
  <c r="B65" i="9"/>
  <c r="B64" i="9"/>
  <c r="B63" i="9"/>
  <c r="B62" i="9"/>
  <c r="B61" i="9"/>
  <c r="B60" i="9"/>
  <c r="B59" i="9"/>
  <c r="B58" i="9"/>
  <c r="B57" i="9"/>
  <c r="B56" i="9"/>
  <c r="B55" i="9"/>
  <c r="B54" i="9"/>
  <c r="B53" i="9"/>
  <c r="B52" i="9"/>
  <c r="B51" i="9"/>
  <c r="B50" i="9"/>
  <c r="B49" i="9"/>
  <c r="B48" i="9"/>
  <c r="B47" i="9"/>
  <c r="B46" i="9"/>
  <c r="B45" i="9"/>
  <c r="B44" i="9"/>
  <c r="B43" i="9"/>
  <c r="B42" i="9"/>
  <c r="B41" i="9"/>
  <c r="B40" i="9"/>
  <c r="B39" i="9"/>
  <c r="B38" i="9"/>
  <c r="B37" i="9"/>
  <c r="B36" i="9"/>
  <c r="B35" i="9"/>
  <c r="B34" i="9"/>
  <c r="B33" i="9"/>
  <c r="B32" i="9"/>
  <c r="B31" i="9"/>
  <c r="B30" i="9"/>
  <c r="B29" i="9"/>
  <c r="B28" i="9"/>
  <c r="B27" i="9"/>
  <c r="B26" i="9"/>
  <c r="B25" i="9"/>
  <c r="B24" i="9"/>
  <c r="B23" i="9"/>
  <c r="B22" i="9"/>
  <c r="B21" i="9"/>
  <c r="B20" i="9"/>
  <c r="B19" i="9"/>
  <c r="B18" i="9"/>
  <c r="B17" i="9"/>
  <c r="B16" i="9"/>
  <c r="B15" i="9"/>
  <c r="B14" i="9"/>
  <c r="B13" i="9"/>
  <c r="B12" i="9"/>
  <c r="B11" i="9"/>
  <c r="B10" i="9"/>
  <c r="B9" i="9"/>
  <c r="B8" i="9"/>
  <c r="B7" i="9"/>
  <c r="B6" i="9"/>
  <c r="B5" i="9"/>
  <c r="B4" i="9"/>
  <c r="B3" i="9"/>
  <c r="D23" i="3"/>
  <c r="J22" i="3"/>
  <c r="G22" i="3"/>
  <c r="J21" i="3"/>
  <c r="G21" i="3"/>
  <c r="J20" i="3"/>
  <c r="G20" i="3"/>
  <c r="J19" i="3"/>
  <c r="G19" i="3"/>
  <c r="J18" i="3"/>
  <c r="G18" i="3"/>
  <c r="J17" i="3"/>
  <c r="G17" i="3"/>
  <c r="J16" i="3"/>
  <c r="G16" i="3"/>
  <c r="J15" i="3"/>
  <c r="G15" i="3"/>
  <c r="J14" i="3"/>
  <c r="G14" i="3"/>
  <c r="J13" i="3"/>
  <c r="G13" i="3"/>
  <c r="J12" i="3"/>
  <c r="G12" i="3"/>
  <c r="J11" i="3"/>
  <c r="G11" i="3"/>
  <c r="J10" i="3"/>
  <c r="G10" i="3"/>
  <c r="J9" i="3"/>
  <c r="G9" i="3"/>
  <c r="J8" i="3"/>
  <c r="G8" i="3"/>
  <c r="D2" i="3"/>
  <c r="K1" i="3"/>
  <c r="E16" i="2"/>
  <c r="I88" i="5" s="1"/>
  <c r="C2" i="2"/>
  <c r="F1" i="2"/>
  <c r="N20" i="7"/>
  <c r="M20" i="7"/>
  <c r="H68" i="5" s="1"/>
  <c r="D20" i="7"/>
  <c r="J19" i="7"/>
  <c r="K19" i="7" s="1"/>
  <c r="L19" i="7" s="1"/>
  <c r="H19" i="7"/>
  <c r="J18" i="7"/>
  <c r="H18" i="7"/>
  <c r="K18" i="7" s="1"/>
  <c r="L18" i="7" s="1"/>
  <c r="J17" i="7"/>
  <c r="H17" i="7"/>
  <c r="J16" i="7"/>
  <c r="H16" i="7"/>
  <c r="J15" i="7"/>
  <c r="H15" i="7"/>
  <c r="J14" i="7"/>
  <c r="H14" i="7"/>
  <c r="K13" i="7"/>
  <c r="L13" i="7" s="1"/>
  <c r="J13" i="7"/>
  <c r="H13" i="7"/>
  <c r="J12" i="7"/>
  <c r="H12" i="7"/>
  <c r="K12" i="7" s="1"/>
  <c r="L12" i="7" s="1"/>
  <c r="J11" i="7"/>
  <c r="H11" i="7"/>
  <c r="K11" i="7" s="1"/>
  <c r="L11" i="7" s="1"/>
  <c r="J10" i="7"/>
  <c r="H10" i="7"/>
  <c r="J9" i="7"/>
  <c r="H9" i="7"/>
  <c r="K9" i="7" s="1"/>
  <c r="L9" i="7" s="1"/>
  <c r="J8" i="7"/>
  <c r="H8" i="7"/>
  <c r="J7" i="7"/>
  <c r="H7" i="7"/>
  <c r="D2" i="7"/>
  <c r="M1" i="7"/>
  <c r="J64" i="5"/>
  <c r="H63" i="5"/>
  <c r="D2" i="4"/>
  <c r="L1" i="4"/>
  <c r="L47" i="1"/>
  <c r="H58" i="5" s="1"/>
  <c r="C47" i="1"/>
  <c r="C82" i="5" s="1"/>
  <c r="E2" i="1"/>
  <c r="M1" i="1"/>
  <c r="J69" i="5"/>
  <c r="K10" i="7" l="1"/>
  <c r="L10" i="7" s="1"/>
  <c r="K16" i="7"/>
  <c r="L16" i="7" s="1"/>
  <c r="D45" i="1"/>
  <c r="E45" i="1"/>
  <c r="D46" i="1"/>
  <c r="E46" i="1"/>
  <c r="K14" i="7"/>
  <c r="L14" i="7" s="1"/>
  <c r="K8" i="7"/>
  <c r="L8" i="7" s="1"/>
  <c r="K15" i="7"/>
  <c r="L15" i="7" s="1"/>
  <c r="K17" i="7"/>
  <c r="L17" i="7" s="1"/>
  <c r="K10" i="3"/>
  <c r="H20" i="7"/>
  <c r="J75" i="5" s="1"/>
  <c r="K16" i="3"/>
  <c r="K13" i="3"/>
  <c r="K19" i="3"/>
  <c r="K21" i="3"/>
  <c r="K17" i="3"/>
  <c r="K20" i="3"/>
  <c r="K14" i="3"/>
  <c r="K8" i="3"/>
  <c r="K11" i="3"/>
  <c r="K15" i="3"/>
  <c r="K18" i="3"/>
  <c r="K9" i="3"/>
  <c r="K12" i="3"/>
  <c r="K22" i="3"/>
  <c r="G23" i="3"/>
  <c r="D22" i="1"/>
  <c r="E25" i="4"/>
  <c r="F27" i="4"/>
  <c r="F23" i="4"/>
  <c r="F15" i="4"/>
  <c r="F11" i="4"/>
  <c r="F22" i="4"/>
  <c r="F19" i="4"/>
  <c r="E13" i="4"/>
  <c r="E21" i="4"/>
  <c r="E9" i="4"/>
  <c r="E17" i="4"/>
  <c r="F7" i="4"/>
  <c r="E10" i="4"/>
  <c r="E14" i="4"/>
  <c r="E18" i="4"/>
  <c r="E22" i="4"/>
  <c r="E26" i="4"/>
  <c r="F10" i="4"/>
  <c r="F14" i="4"/>
  <c r="F18" i="4"/>
  <c r="E8" i="4"/>
  <c r="F9" i="4"/>
  <c r="I9" i="4" s="1"/>
  <c r="E12" i="4"/>
  <c r="F13" i="4"/>
  <c r="G13" i="4" s="1"/>
  <c r="E16" i="4"/>
  <c r="F17" i="4"/>
  <c r="E20" i="4"/>
  <c r="F21" i="4"/>
  <c r="E24" i="4"/>
  <c r="F25" i="4"/>
  <c r="E27" i="4"/>
  <c r="F26" i="4"/>
  <c r="F8" i="4"/>
  <c r="E11" i="4"/>
  <c r="F12" i="4"/>
  <c r="E15" i="4"/>
  <c r="F16" i="4"/>
  <c r="E19" i="4"/>
  <c r="F20" i="4"/>
  <c r="E23" i="4"/>
  <c r="F24" i="4"/>
  <c r="I28" i="4"/>
  <c r="E32" i="1"/>
  <c r="E36" i="1"/>
  <c r="D30" i="1"/>
  <c r="E16" i="1"/>
  <c r="E40" i="1"/>
  <c r="E8" i="1"/>
  <c r="E24" i="1"/>
  <c r="D42" i="1"/>
  <c r="D14" i="1"/>
  <c r="D10" i="1"/>
  <c r="D18" i="1"/>
  <c r="D26" i="1"/>
  <c r="D34" i="1"/>
  <c r="E44" i="1"/>
  <c r="E12" i="1"/>
  <c r="E20" i="1"/>
  <c r="E28" i="1"/>
  <c r="D38" i="1"/>
  <c r="D44" i="1"/>
  <c r="E10" i="1"/>
  <c r="E14" i="1"/>
  <c r="E18" i="1"/>
  <c r="E22" i="1"/>
  <c r="E26" i="1"/>
  <c r="E30" i="1"/>
  <c r="E34" i="1"/>
  <c r="E38" i="1"/>
  <c r="E42" i="1"/>
  <c r="D12" i="1"/>
  <c r="D16" i="1"/>
  <c r="D20" i="1"/>
  <c r="D24" i="1"/>
  <c r="D28" i="1"/>
  <c r="D32" i="1"/>
  <c r="D36" i="1"/>
  <c r="D40" i="1"/>
  <c r="E9" i="1"/>
  <c r="E11" i="1"/>
  <c r="E13" i="1"/>
  <c r="E15" i="1"/>
  <c r="E17" i="1"/>
  <c r="E19" i="1"/>
  <c r="E21" i="1"/>
  <c r="E23" i="1"/>
  <c r="E25" i="1"/>
  <c r="E27" i="1"/>
  <c r="E29" i="1"/>
  <c r="E31" i="1"/>
  <c r="E33" i="1"/>
  <c r="E35" i="1"/>
  <c r="E37" i="1"/>
  <c r="E39" i="1"/>
  <c r="E41" i="1"/>
  <c r="E43" i="1"/>
  <c r="D9" i="1"/>
  <c r="D11" i="1"/>
  <c r="D13" i="1"/>
  <c r="D15" i="1"/>
  <c r="D17" i="1"/>
  <c r="D19" i="1"/>
  <c r="D21" i="1"/>
  <c r="D23" i="1"/>
  <c r="D25" i="1"/>
  <c r="D27" i="1"/>
  <c r="D29" i="1"/>
  <c r="D31" i="1"/>
  <c r="D33" i="1"/>
  <c r="D35" i="1"/>
  <c r="D37" i="1"/>
  <c r="D39" i="1"/>
  <c r="D41" i="1"/>
  <c r="D43" i="1"/>
  <c r="K7" i="7"/>
  <c r="L7" i="7" s="1"/>
  <c r="F14" i="1" l="1"/>
  <c r="G14" i="1" s="1"/>
  <c r="F46" i="1"/>
  <c r="F22" i="1"/>
  <c r="K23" i="3"/>
  <c r="I87" i="5" s="1"/>
  <c r="H86" i="5" s="1"/>
  <c r="I19" i="4"/>
  <c r="G9" i="4"/>
  <c r="J9" i="4" s="1"/>
  <c r="F36" i="1"/>
  <c r="G36" i="1" s="1"/>
  <c r="I25" i="4"/>
  <c r="I10" i="4"/>
  <c r="G26" i="4"/>
  <c r="G21" i="4"/>
  <c r="G10" i="4"/>
  <c r="F40" i="1"/>
  <c r="G40" i="1" s="1"/>
  <c r="F8" i="1"/>
  <c r="G8" i="1" s="1"/>
  <c r="G11" i="4"/>
  <c r="G22" i="4"/>
  <c r="G27" i="4"/>
  <c r="F38" i="1"/>
  <c r="G38" i="1" s="1"/>
  <c r="I23" i="4"/>
  <c r="G15" i="4"/>
  <c r="I7" i="4"/>
  <c r="I14" i="4"/>
  <c r="G17" i="4"/>
  <c r="G24" i="4"/>
  <c r="G16" i="4"/>
  <c r="G8" i="4"/>
  <c r="I11" i="4"/>
  <c r="G14" i="4"/>
  <c r="I17" i="4"/>
  <c r="I27" i="4"/>
  <c r="G19" i="4"/>
  <c r="I20" i="4"/>
  <c r="G12" i="4"/>
  <c r="G18" i="4"/>
  <c r="I13" i="4"/>
  <c r="J13" i="4" s="1"/>
  <c r="G7" i="4"/>
  <c r="G25" i="4"/>
  <c r="I8" i="4"/>
  <c r="I15" i="4"/>
  <c r="I22" i="4"/>
  <c r="J22" i="4" s="1"/>
  <c r="I26" i="4"/>
  <c r="I24" i="4"/>
  <c r="I16" i="4"/>
  <c r="G23" i="4"/>
  <c r="I18" i="4"/>
  <c r="I21" i="4"/>
  <c r="I12" i="4"/>
  <c r="G20" i="4"/>
  <c r="G28" i="4"/>
  <c r="F32" i="1"/>
  <c r="G32" i="1" s="1"/>
  <c r="F16" i="1"/>
  <c r="G16" i="1" s="1"/>
  <c r="F24" i="1"/>
  <c r="G24" i="1" s="1"/>
  <c r="F10" i="1"/>
  <c r="G10" i="1" s="1"/>
  <c r="F30" i="1"/>
  <c r="G30" i="1" s="1"/>
  <c r="F12" i="1"/>
  <c r="G12" i="1" s="1"/>
  <c r="F44" i="1"/>
  <c r="G44" i="1" s="1"/>
  <c r="F15" i="1"/>
  <c r="G15" i="1" s="1"/>
  <c r="J15" i="1" s="1"/>
  <c r="F42" i="1"/>
  <c r="G42" i="1" s="1"/>
  <c r="F26" i="1"/>
  <c r="G26" i="1" s="1"/>
  <c r="F17" i="1"/>
  <c r="G17" i="1" s="1"/>
  <c r="J17" i="1" s="1"/>
  <c r="F25" i="1"/>
  <c r="G25" i="1" s="1"/>
  <c r="F20" i="1"/>
  <c r="G20" i="1" s="1"/>
  <c r="F18" i="1"/>
  <c r="G18" i="1" s="1"/>
  <c r="F33" i="1"/>
  <c r="G33" i="1" s="1"/>
  <c r="J33" i="1" s="1"/>
  <c r="F28" i="1"/>
  <c r="G28" i="1" s="1"/>
  <c r="F34" i="1"/>
  <c r="G34" i="1" s="1"/>
  <c r="F11" i="1"/>
  <c r="G11" i="1" s="1"/>
  <c r="F39" i="1"/>
  <c r="G39" i="1" s="1"/>
  <c r="J39" i="1" s="1"/>
  <c r="F23" i="1"/>
  <c r="G23" i="1" s="1"/>
  <c r="J23" i="1" s="1"/>
  <c r="F27" i="1"/>
  <c r="G27" i="1" s="1"/>
  <c r="F41" i="1"/>
  <c r="G41" i="1" s="1"/>
  <c r="J41" i="1" s="1"/>
  <c r="F29" i="1"/>
  <c r="G29" i="1" s="1"/>
  <c r="J29" i="1" s="1"/>
  <c r="F21" i="1"/>
  <c r="G21" i="1" s="1"/>
  <c r="J21" i="1" s="1"/>
  <c r="F13" i="1"/>
  <c r="G13" i="1" s="1"/>
  <c r="J13" i="1" s="1"/>
  <c r="F9" i="1"/>
  <c r="G9" i="1" s="1"/>
  <c r="F43" i="1"/>
  <c r="G43" i="1" s="1"/>
  <c r="J43" i="1" s="1"/>
  <c r="F35" i="1"/>
  <c r="G35" i="1" s="1"/>
  <c r="J35" i="1" s="1"/>
  <c r="F19" i="1"/>
  <c r="G19" i="1" s="1"/>
  <c r="J19" i="1" s="1"/>
  <c r="F45" i="1"/>
  <c r="G45" i="1" s="1"/>
  <c r="J45" i="1" s="1"/>
  <c r="F37" i="1"/>
  <c r="G37" i="1" s="1"/>
  <c r="F31" i="1"/>
  <c r="G31" i="1" s="1"/>
  <c r="J31" i="1" s="1"/>
  <c r="G46" i="1"/>
  <c r="G22" i="1"/>
  <c r="K20" i="7"/>
  <c r="J8" i="1" l="1"/>
  <c r="K8" i="1" s="1"/>
  <c r="I31" i="4"/>
  <c r="G31" i="4"/>
  <c r="I66" i="5"/>
  <c r="I67" i="5" s="1"/>
  <c r="L20" i="7"/>
  <c r="J19" i="4"/>
  <c r="J11" i="4"/>
  <c r="J20" i="4"/>
  <c r="J10" i="4"/>
  <c r="J25" i="4"/>
  <c r="J15" i="4"/>
  <c r="J27" i="4"/>
  <c r="J26" i="4"/>
  <c r="J21" i="4"/>
  <c r="J8" i="4"/>
  <c r="J23" i="4"/>
  <c r="J14" i="4"/>
  <c r="J7" i="4"/>
  <c r="J18" i="4"/>
  <c r="J17" i="4"/>
  <c r="J12" i="4"/>
  <c r="J16" i="4"/>
  <c r="J24" i="4"/>
  <c r="J28" i="4"/>
  <c r="K15" i="1"/>
  <c r="K17" i="1"/>
  <c r="K33" i="1"/>
  <c r="K29" i="1"/>
  <c r="K39" i="1"/>
  <c r="K23" i="1"/>
  <c r="K45" i="1"/>
  <c r="K35" i="1"/>
  <c r="K41" i="1"/>
  <c r="K13" i="1"/>
  <c r="K19" i="1"/>
  <c r="K31" i="1"/>
  <c r="K21" i="1"/>
  <c r="K43" i="1"/>
  <c r="J27" i="1"/>
  <c r="K27" i="1" s="1"/>
  <c r="J30" i="1"/>
  <c r="K30" i="1" s="1"/>
  <c r="J32" i="1"/>
  <c r="K32" i="1" s="1"/>
  <c r="J12" i="1"/>
  <c r="K12" i="1" s="1"/>
  <c r="J24" i="1"/>
  <c r="K24" i="1" s="1"/>
  <c r="J14" i="1"/>
  <c r="K14" i="1" s="1"/>
  <c r="J37" i="1"/>
  <c r="K37" i="1" s="1"/>
  <c r="J11" i="1"/>
  <c r="K11" i="1" s="1"/>
  <c r="J18" i="1"/>
  <c r="J10" i="1"/>
  <c r="K10" i="1" s="1"/>
  <c r="J44" i="1"/>
  <c r="K44" i="1" s="1"/>
  <c r="J9" i="1"/>
  <c r="K9" i="1" s="1"/>
  <c r="J20" i="1"/>
  <c r="K20" i="1" s="1"/>
  <c r="J34" i="1"/>
  <c r="K34" i="1" s="1"/>
  <c r="J40" i="1"/>
  <c r="K40" i="1" s="1"/>
  <c r="J38" i="1"/>
  <c r="K38" i="1" s="1"/>
  <c r="J22" i="1"/>
  <c r="K22" i="1" s="1"/>
  <c r="J26" i="1"/>
  <c r="K26" i="1" s="1"/>
  <c r="J46" i="1"/>
  <c r="K46" i="1" s="1"/>
  <c r="J28" i="1"/>
  <c r="K28" i="1" s="1"/>
  <c r="J25" i="1"/>
  <c r="K25" i="1" s="1"/>
  <c r="J16" i="1"/>
  <c r="K16" i="1" s="1"/>
  <c r="J36" i="1"/>
  <c r="K36" i="1" s="1"/>
  <c r="J42" i="1"/>
  <c r="K42" i="1" s="1"/>
  <c r="G47" i="1"/>
  <c r="J73" i="5" s="1"/>
  <c r="J74" i="5" l="1"/>
  <c r="J72" i="5" s="1"/>
  <c r="I47" i="1"/>
  <c r="J31" i="4"/>
  <c r="J47" i="1"/>
  <c r="K18" i="1"/>
  <c r="K47" i="1" s="1"/>
  <c r="M47" i="1"/>
  <c r="J59" i="5" s="1"/>
  <c r="I61" i="5" l="1"/>
  <c r="I62" i="5" s="1"/>
  <c r="I56" i="5"/>
  <c r="I57" i="5" s="1"/>
  <c r="J78" i="5" l="1"/>
  <c r="E79" i="5" s="1"/>
</calcChain>
</file>

<file path=xl/sharedStrings.xml><?xml version="1.0" encoding="utf-8"?>
<sst xmlns="http://schemas.openxmlformats.org/spreadsheetml/2006/main" count="5196" uniqueCount="672">
  <si>
    <t>L.p.</t>
  </si>
  <si>
    <t xml:space="preserve">Mierniki rzeczowe – jednostka miary, wartość jednostkowa        </t>
  </si>
  <si>
    <t xml:space="preserve">Wartość bieżąca roślin (Wb)                    </t>
  </si>
  <si>
    <t>Punktacja cech określających wartość bieżącą roślin</t>
  </si>
  <si>
    <t>Wskaźnik oceny bonitacyjnej wartości bieżącej roślin                                     (Wbwb)                                                                                                                               Wbwb=(stanowisko+stan zdrowotny)/2</t>
  </si>
  <si>
    <t xml:space="preserve">Wartość roślin sadowniczych                     (Wrs)                                                </t>
  </si>
  <si>
    <t>Stanowisko, warunki siedliskowe i glebowe</t>
  </si>
  <si>
    <t>Wskaźnik oceny stanu zdrowotnego</t>
  </si>
  <si>
    <t>Wrs = Wb * Wbwb</t>
  </si>
  <si>
    <t>5=3*4</t>
  </si>
  <si>
    <t>8=(6+7)/2</t>
  </si>
  <si>
    <t>9=5*8</t>
  </si>
  <si>
    <t>gatunek, odmiana, wiek, podkładka, rozstawa</t>
  </si>
  <si>
    <t>powierzchnia uszkodzona (ha)</t>
  </si>
  <si>
    <t>zł</t>
  </si>
  <si>
    <t>-</t>
  </si>
  <si>
    <t>Razem</t>
  </si>
  <si>
    <t xml:space="preserve">Razem </t>
  </si>
  <si>
    <t>Numer identyfikacyjny zwierzęcia lub numer stada (dotyczy zwierząt objętych systemem IRZ)</t>
  </si>
  <si>
    <t xml:space="preserve">Rodzaj produkcji zwierzęcej </t>
  </si>
  <si>
    <t>Koszty nieponiesione w związku z wystąpieniem szkód</t>
  </si>
  <si>
    <t>6=3x4x5</t>
  </si>
  <si>
    <t>x</t>
  </si>
  <si>
    <t>L.p</t>
  </si>
  <si>
    <t>Wartość w zł</t>
  </si>
  <si>
    <t>Koszty poniesione w związku z wystąpieniem szkód</t>
  </si>
  <si>
    <t xml:space="preserve">Nazwa wszystkich upraw w gospodarstwie  rolnym </t>
  </si>
  <si>
    <t>w zł/dt</t>
  </si>
  <si>
    <t>w zł/ha</t>
  </si>
  <si>
    <t xml:space="preserve">w zł </t>
  </si>
  <si>
    <t>%</t>
  </si>
  <si>
    <t>6=4x5</t>
  </si>
  <si>
    <t>7=3x6</t>
  </si>
  <si>
    <t>ha</t>
  </si>
  <si>
    <t xml:space="preserve">dt/ha </t>
  </si>
  <si>
    <t>Imię i Nazwisko</t>
  </si>
  <si>
    <t>Na tym protokół zakończono i podpisano:</t>
  </si>
  <si>
    <t>Czytelne podpisy członków komisji</t>
  </si>
  <si>
    <t>Dane producenta rolnego:</t>
  </si>
  <si>
    <t xml:space="preserve">data </t>
  </si>
  <si>
    <t xml:space="preserve">podpis Wojewody </t>
  </si>
  <si>
    <t>Rodzaj środka trwałego - drzewa i krzewy sadownicze.                                                                   Metoda wyceny – katalogi, cenniki, data ich wydania. Określanie wartości plantacji kultur wieloletnich. Krzysztof Zmarlicki. Polska Federacja Stowarzyszeń Rzeczoznawców Majątkowych. Warszawa 2011</t>
  </si>
  <si>
    <t>Koszty nieponiesione w związku z wystąpieniem szkód łącznie</t>
  </si>
  <si>
    <t>Koszty poniesione z powodu niezebrania plonów w wyniku szkód łącznie</t>
  </si>
  <si>
    <t xml:space="preserve">zł, </t>
  </si>
  <si>
    <t xml:space="preserve">wartość produkcji roślinnej </t>
  </si>
  <si>
    <t>zł.</t>
  </si>
  <si>
    <t>zł, w tym</t>
  </si>
  <si>
    <t>zł, co stanowi</t>
  </si>
  <si>
    <t>zł,</t>
  </si>
  <si>
    <t xml:space="preserve">Koszty nieponiesione  wynoszą łącznie </t>
  </si>
  <si>
    <t xml:space="preserve">Koszty poniesione z powodu wystąpienia niekorzystnych zjawisk wynoszą  łącznie </t>
  </si>
  <si>
    <t>Koszty nieponiesione wynoszą łącznie</t>
  </si>
  <si>
    <t xml:space="preserve">Koszty poniesione z powodu nie zebrania plonów wynoszą łącznie </t>
  </si>
  <si>
    <t>Łączna wysokość oszacowanych szkód wg kwoty obniżenia dochodu w gospodarstwie rolnym</t>
  </si>
  <si>
    <t>Imię i nazwisko producenta rolnego</t>
  </si>
  <si>
    <t xml:space="preserve">Załącznik 1  Szkody w produkcji roślinnej </t>
  </si>
  <si>
    <t>DLA REGIONU FADN</t>
  </si>
  <si>
    <t>średniej rocznej produkcji,</t>
  </si>
  <si>
    <t>Załączniki stanowią integralną część protokołu.</t>
  </si>
  <si>
    <t>gmina</t>
  </si>
  <si>
    <t xml:space="preserve">z dnia </t>
  </si>
  <si>
    <t>w składzie:</t>
  </si>
  <si>
    <t>1.    </t>
  </si>
  <si>
    <t>2.     </t>
  </si>
  <si>
    <t>………………………………………….</t>
  </si>
  <si>
    <t>Instytucja:</t>
  </si>
  <si>
    <t>…………………………………………………………………………………………………………………</t>
  </si>
  <si>
    <r>
      <t xml:space="preserve"> szt.,           m</t>
    </r>
    <r>
      <rPr>
        <vertAlign val="superscript"/>
        <sz val="8"/>
        <rFont val="Arial"/>
        <family val="2"/>
        <charset val="238"/>
      </rPr>
      <t>2</t>
    </r>
    <r>
      <rPr>
        <sz val="8"/>
        <rFont val="Arial"/>
        <family val="2"/>
        <charset val="238"/>
      </rPr>
      <t xml:space="preserve"> </t>
    </r>
  </si>
  <si>
    <r>
      <t>jednostkowa wartość bieżąca                (zł/szt), (zł/m</t>
    </r>
    <r>
      <rPr>
        <vertAlign val="superscript"/>
        <sz val="8"/>
        <rFont val="Arial"/>
        <family val="2"/>
        <charset val="238"/>
      </rPr>
      <t>2</t>
    </r>
    <r>
      <rPr>
        <sz val="8"/>
        <rFont val="Arial"/>
        <family val="2"/>
        <charset val="238"/>
      </rPr>
      <t>)</t>
    </r>
  </si>
  <si>
    <t>płatności – jeżeli został nadany</t>
  </si>
  <si>
    <t xml:space="preserve">Numer identyfikacyjny producenta rolnego nadawany w trybie przepisów o krajowym systemie ewidencji producentów, ewidencji gospodarstw rolnych oraz ewidencji wniosków o przyznanie  </t>
  </si>
  <si>
    <t>………………………………………………………………………..</t>
  </si>
  <si>
    <t>ha.</t>
  </si>
  <si>
    <t>Szkody w środkach trwałych wynoszą łącznie</t>
  </si>
  <si>
    <t>zł, w tym:</t>
  </si>
  <si>
    <t>sadach i plantacjach wieloletnich</t>
  </si>
  <si>
    <t>stadach podstawowych zwierząt gospodarskich</t>
  </si>
  <si>
    <t>budynkach i budowlach służących do produkcji rolnej</t>
  </si>
  <si>
    <t>…………….</t>
  </si>
  <si>
    <t>maszynach i narzędziach służących do produkcji rolnej</t>
  </si>
  <si>
    <t>uprawy</t>
  </si>
  <si>
    <t>zwierzęta</t>
  </si>
  <si>
    <t xml:space="preserve">budynki </t>
  </si>
  <si>
    <t>maszyny</t>
  </si>
  <si>
    <t>3.   </t>
  </si>
  <si>
    <t>4.    </t>
  </si>
  <si>
    <t>5.</t>
  </si>
  <si>
    <t xml:space="preserve">Data sporządzenia protokołu: </t>
  </si>
  <si>
    <t>Potwierdzam wystąpienie szkód powstałych w wyniku</t>
  </si>
  <si>
    <t>…………………………………………………..</t>
  </si>
  <si>
    <t>w przedmiotowym gospodarstwie rolnym.</t>
  </si>
  <si>
    <t>………………………………………………</t>
  </si>
  <si>
    <t>Straty plonu w % w roku wystąpienia szkody</t>
  </si>
  <si>
    <t>4.</t>
  </si>
  <si>
    <t>3.</t>
  </si>
  <si>
    <t>2.</t>
  </si>
  <si>
    <t>1.</t>
  </si>
  <si>
    <t>Czytelne podpisy członków komisji powołanych przez Wojewodę</t>
  </si>
  <si>
    <t>Nazwa zbiornika lub nr zgodny z operatem wodno-prawnym</t>
  </si>
  <si>
    <t>Nr działki ewidencyjnej</t>
  </si>
  <si>
    <t>Powierzchnia stawów</t>
  </si>
  <si>
    <t>Hodowlane gatunki ryb</t>
  </si>
  <si>
    <t xml:space="preserve">% średniej rocznej produkcji            </t>
  </si>
  <si>
    <t>8=6x7</t>
  </si>
  <si>
    <t>10=7x9</t>
  </si>
  <si>
    <t>11=8-10</t>
  </si>
  <si>
    <t>12=(11/8)*100</t>
  </si>
  <si>
    <t>…………………………………………………………………….</t>
  </si>
  <si>
    <t>……………………………………………</t>
  </si>
  <si>
    <t>8=7x4x5</t>
  </si>
  <si>
    <t>Załącznik  2 Szkody w produkcji zwierzęcej towarowej (bez ryb)</t>
  </si>
  <si>
    <t>wartość produkcji ryb</t>
  </si>
  <si>
    <t>suszy</t>
  </si>
  <si>
    <t>gradu</t>
  </si>
  <si>
    <t>deszczu nawalnego</t>
  </si>
  <si>
    <t>ujemnych skutków przezimowania</t>
  </si>
  <si>
    <t>przymrozków wiosennych</t>
  </si>
  <si>
    <t>powodzi</t>
  </si>
  <si>
    <t>huraganu</t>
  </si>
  <si>
    <t>piorunu</t>
  </si>
  <si>
    <t xml:space="preserve">obsunięcia się ziemi </t>
  </si>
  <si>
    <t>lawiny</t>
  </si>
  <si>
    <t>□ </t>
  </si>
  <si>
    <t>NIE</t>
  </si>
  <si>
    <t>TAK (jeśli tak wymienić w jakich?)</t>
  </si>
  <si>
    <t>TAK (jeśli tak wymienić z jakiej)</t>
  </si>
  <si>
    <t>PROTOKÓŁ NR</t>
  </si>
  <si>
    <t>9=6-8</t>
  </si>
  <si>
    <t>Produkcja od 1 szt zwierzęcia w dt/kg/szt.</t>
  </si>
  <si>
    <t>Cena w zł dt/kg/szt.</t>
  </si>
  <si>
    <t>Województwa wg. regionów FADN</t>
  </si>
  <si>
    <t>lubuskie</t>
  </si>
  <si>
    <t>pomorskie</t>
  </si>
  <si>
    <t>warmińsko-mazurskie</t>
  </si>
  <si>
    <t>zachodniopomorskie</t>
  </si>
  <si>
    <t>dolnośląskie</t>
  </si>
  <si>
    <t>kujawsko-pomorskie</t>
  </si>
  <si>
    <t>opolskie</t>
  </si>
  <si>
    <t>wielkopolskie</t>
  </si>
  <si>
    <t>lubelskie</t>
  </si>
  <si>
    <t>łódzkie</t>
  </si>
  <si>
    <t>mazowieckie</t>
  </si>
  <si>
    <t>podlaskie</t>
  </si>
  <si>
    <t>małopolskie</t>
  </si>
  <si>
    <t>podkarpackie</t>
  </si>
  <si>
    <t>śląskie</t>
  </si>
  <si>
    <t>świętokrzyskie</t>
  </si>
  <si>
    <t xml:space="preserve">Region FADN </t>
  </si>
  <si>
    <t>A</t>
  </si>
  <si>
    <t>B</t>
  </si>
  <si>
    <t>D</t>
  </si>
  <si>
    <t>przez Wojewodę</t>
  </si>
  <si>
    <t>……………………………..</t>
  </si>
  <si>
    <t>Przeprowadziła w dniu</t>
  </si>
  <si>
    <t>w dniu</t>
  </si>
  <si>
    <t xml:space="preserve">□     </t>
  </si>
  <si>
    <t xml:space="preserve">□  </t>
  </si>
  <si>
    <t>danych IERiGŻ</t>
  </si>
  <si>
    <t>…………..</t>
  </si>
  <si>
    <t>TAK</t>
  </si>
  <si>
    <t>Powierzchnia ubezpieczona</t>
  </si>
  <si>
    <t xml:space="preserve">Nazwa </t>
  </si>
  <si>
    <t>Liczba</t>
  </si>
  <si>
    <t xml:space="preserve">z protokołu nr </t>
  </si>
  <si>
    <t>…………………………………..……………..……….</t>
  </si>
  <si>
    <t>……...………..</t>
  </si>
  <si>
    <t>zwierząt gospodarskich</t>
  </si>
  <si>
    <t xml:space="preserve"> ryb</t>
  </si>
  <si>
    <t>środków trwałych</t>
  </si>
  <si>
    <t>upraw rolnych</t>
  </si>
  <si>
    <t>Kwota uzyskanego odszkodowania z tytułu ubezpieczenia upraw rolnych, zwierząt gospodarskich, ryb,  środków trwałych wynosi:</t>
  </si>
  <si>
    <t>………………</t>
  </si>
  <si>
    <t xml:space="preserve">innej ewidencji lub dokumentów przedłożonych przez producenta rolnego potwierdzających uzyskanie plonów (podać jakie): </t>
  </si>
  <si>
    <t xml:space="preserve"> Czytelne podpisy członków komisji powołanych przez Wojewodę</t>
  </si>
  <si>
    <t>SYM</t>
  </si>
  <si>
    <t>NAZWA</t>
  </si>
  <si>
    <t>JM</t>
  </si>
  <si>
    <t>FADN_REG</t>
  </si>
  <si>
    <t>LM_P</t>
  </si>
  <si>
    <t>LM_S</t>
  </si>
  <si>
    <t>61-1</t>
  </si>
  <si>
    <t>Zboża na ziarno</t>
  </si>
  <si>
    <t>dt</t>
  </si>
  <si>
    <t>C</t>
  </si>
  <si>
    <t>61-12</t>
  </si>
  <si>
    <t>Pszenica zwyczajna ogółem na ziarno</t>
  </si>
  <si>
    <t>61-12-10</t>
  </si>
  <si>
    <t>Pszenica zwyczajna jara na ziarno</t>
  </si>
  <si>
    <t>61-12-20</t>
  </si>
  <si>
    <t>Pszenica zwyczajna ozima na ziarno</t>
  </si>
  <si>
    <t>61-13</t>
  </si>
  <si>
    <t>Żyto ogółem na ziarno</t>
  </si>
  <si>
    <t>61-13-10</t>
  </si>
  <si>
    <t>Żyto jare na ziarno</t>
  </si>
  <si>
    <t>61-13-20</t>
  </si>
  <si>
    <t>Żyto ozime na ziarno</t>
  </si>
  <si>
    <t>61-14</t>
  </si>
  <si>
    <t>Jęczmień ogółem na ziarno</t>
  </si>
  <si>
    <t>61-14-10</t>
  </si>
  <si>
    <t>Jęczmień jary na ziarno</t>
  </si>
  <si>
    <t>61-14-20</t>
  </si>
  <si>
    <t>Jęczmień ozimy na ziarno</t>
  </si>
  <si>
    <t>61-15-00</t>
  </si>
  <si>
    <t>Owies na ziarno</t>
  </si>
  <si>
    <t>61-16</t>
  </si>
  <si>
    <t>Pszenżyto ogółem na ziarno</t>
  </si>
  <si>
    <t>61-16-10</t>
  </si>
  <si>
    <t>Pszenżyto jare na ziarno</t>
  </si>
  <si>
    <t>61-16-20</t>
  </si>
  <si>
    <t>Pszenżyto ozime na ziarno</t>
  </si>
  <si>
    <t>61-17</t>
  </si>
  <si>
    <t>Mieszanki zbożowe na ziarno</t>
  </si>
  <si>
    <t>61-17-10</t>
  </si>
  <si>
    <t>Mieszanki zbożowe jare na ziarno</t>
  </si>
  <si>
    <t>61-17-20</t>
  </si>
  <si>
    <t>Mieszanki zbożowe ozime na ziarno</t>
  </si>
  <si>
    <t>61-18-00</t>
  </si>
  <si>
    <t>Kukurydza (sucha i wilgotna) na ziarno</t>
  </si>
  <si>
    <t>61-19</t>
  </si>
  <si>
    <t>Pozostałe zboża na ziarno</t>
  </si>
  <si>
    <t>61-19-10</t>
  </si>
  <si>
    <t>Gryka na ziarno</t>
  </si>
  <si>
    <t>61-19-20</t>
  </si>
  <si>
    <t>Proso na ziarno</t>
  </si>
  <si>
    <t>61-2</t>
  </si>
  <si>
    <t>Strączkowe na nasiona suche</t>
  </si>
  <si>
    <t>61-21</t>
  </si>
  <si>
    <t>Strączkowe jadalne na nasiona suche</t>
  </si>
  <si>
    <t>61-21-10</t>
  </si>
  <si>
    <t>Groch konsumpcyjny na nasiona suche</t>
  </si>
  <si>
    <t>61-21-20</t>
  </si>
  <si>
    <t>Fasola na nasiona suche</t>
  </si>
  <si>
    <t>61-21-30</t>
  </si>
  <si>
    <t>Bób na nasiona suche</t>
  </si>
  <si>
    <t>61-21-40</t>
  </si>
  <si>
    <t>Soczewica na nasiona suche</t>
  </si>
  <si>
    <t>61-21-50</t>
  </si>
  <si>
    <t>Soja na nasiona suche</t>
  </si>
  <si>
    <t>61-21-90</t>
  </si>
  <si>
    <t>61-22</t>
  </si>
  <si>
    <t>Strączkowe pastewne na nasiona suche</t>
  </si>
  <si>
    <t>61-22-10</t>
  </si>
  <si>
    <t>Groch pastewny (peluszka) na nasiona suche</t>
  </si>
  <si>
    <t>61-22-20</t>
  </si>
  <si>
    <t>Bobik na nasiona suche</t>
  </si>
  <si>
    <t>61-22-30</t>
  </si>
  <si>
    <t>Łubin słodki na nasiona suche</t>
  </si>
  <si>
    <t>61-22-4</t>
  </si>
  <si>
    <t>Wyka ogółem na nasiona suche</t>
  </si>
  <si>
    <t>61-22-41</t>
  </si>
  <si>
    <t>Wyka jara na nasiona suche</t>
  </si>
  <si>
    <t>61-22-50</t>
  </si>
  <si>
    <t>Seradela na nasiona suche</t>
  </si>
  <si>
    <t>61-22-90</t>
  </si>
  <si>
    <t>Pozostałe strączkowe pastewne na nasiona suche</t>
  </si>
  <si>
    <t>61-23</t>
  </si>
  <si>
    <t>Mieszanki strączkowych z innymi roślinami ogółem na nasiona suche</t>
  </si>
  <si>
    <t>61-23-10</t>
  </si>
  <si>
    <t>Mieszanki strączkowych z innymi roślinami jare na nasiona suche</t>
  </si>
  <si>
    <t>61-3</t>
  </si>
  <si>
    <t>Rośliny przemysłowe</t>
  </si>
  <si>
    <t>61-31-00</t>
  </si>
  <si>
    <t>Buraki cukrowe na korzeń</t>
  </si>
  <si>
    <t>61-32-00</t>
  </si>
  <si>
    <t>Cykoria przemysłowa na korzeń</t>
  </si>
  <si>
    <t>61-33</t>
  </si>
  <si>
    <t>Rośliny oleiste</t>
  </si>
  <si>
    <t>61-33-1</t>
  </si>
  <si>
    <t>Rzepak i rzepik ogółem oleisty</t>
  </si>
  <si>
    <t>61-33-11</t>
  </si>
  <si>
    <t>Rzepak i rzepik jary oleisty</t>
  </si>
  <si>
    <t>61-33-12</t>
  </si>
  <si>
    <t>Rzepak i rzepik ozimy oleisty</t>
  </si>
  <si>
    <t>61-33-20</t>
  </si>
  <si>
    <t>61-33-30</t>
  </si>
  <si>
    <t>Len i lnianka oleiste</t>
  </si>
  <si>
    <t>61-33-40</t>
  </si>
  <si>
    <t>Soja oleista</t>
  </si>
  <si>
    <t>61-33-90</t>
  </si>
  <si>
    <t>Pozostałe rośliny oleiste</t>
  </si>
  <si>
    <t>61-34</t>
  </si>
  <si>
    <t>61-34-10</t>
  </si>
  <si>
    <t>61-35</t>
  </si>
  <si>
    <t>Rośliny przemysłowe specjalne</t>
  </si>
  <si>
    <t>61-35-10</t>
  </si>
  <si>
    <t>Tytoń na liście</t>
  </si>
  <si>
    <t>61-35-20</t>
  </si>
  <si>
    <t>Chmiel na szyszki</t>
  </si>
  <si>
    <t>61-35-30</t>
  </si>
  <si>
    <t>Rośliny zielarskie (lecznicze, przyprawowe, aromatyczne)</t>
  </si>
  <si>
    <t>61-35-40</t>
  </si>
  <si>
    <t>61-4</t>
  </si>
  <si>
    <t>Ziemniaki</t>
  </si>
  <si>
    <t>61-41-00</t>
  </si>
  <si>
    <t>Ziemniaki sadzeniaki (kwalifikowane)</t>
  </si>
  <si>
    <t>61-42-00</t>
  </si>
  <si>
    <t>Ziemniaki jadalne</t>
  </si>
  <si>
    <t>61-43-00</t>
  </si>
  <si>
    <t>Ziemniaki skrobiowe</t>
  </si>
  <si>
    <t>61-44-00</t>
  </si>
  <si>
    <t>61-49-00</t>
  </si>
  <si>
    <t>Ziemniaki ogólnoużytkowe</t>
  </si>
  <si>
    <t>61-5</t>
  </si>
  <si>
    <t>Rośliny pastewne objętościowe na gruntach ornych</t>
  </si>
  <si>
    <t>61-51</t>
  </si>
  <si>
    <t>Okopowe pastewne na pasze</t>
  </si>
  <si>
    <t>61-51-10</t>
  </si>
  <si>
    <t>Buraki pastewne na pasze</t>
  </si>
  <si>
    <t>61-51-20</t>
  </si>
  <si>
    <t>Brukiew pastewna na pasze</t>
  </si>
  <si>
    <t>61-51-30</t>
  </si>
  <si>
    <t>Marchew pastewna na pasze</t>
  </si>
  <si>
    <t>61-51-60</t>
  </si>
  <si>
    <t>Dynia pastewna na pasze</t>
  </si>
  <si>
    <t>61-52-00</t>
  </si>
  <si>
    <t>Kukurydza pastewna na zielonkę</t>
  </si>
  <si>
    <t>61-53-00</t>
  </si>
  <si>
    <t>Zboża i mieszanki zbóż z innymi roślinami na zielonkę</t>
  </si>
  <si>
    <t>61-54-00</t>
  </si>
  <si>
    <t>Trawy w uprawie polowej na zielonkę</t>
  </si>
  <si>
    <t>61-55-00</t>
  </si>
  <si>
    <t>Strączkowe na zielonkę</t>
  </si>
  <si>
    <t>61-56-00</t>
  </si>
  <si>
    <t>Motylkowe drobnonasienne na zielonkę</t>
  </si>
  <si>
    <t>61-57-00</t>
  </si>
  <si>
    <t>Mieszanki motylkowych z trawami</t>
  </si>
  <si>
    <t>61-59-00</t>
  </si>
  <si>
    <t>Pozostałe polowe uprawy pastewne na zielonkę</t>
  </si>
  <si>
    <t>61-6</t>
  </si>
  <si>
    <t>Rośliny pastewne objętościowe z użytków zielonych (uprawa lub zielonka)</t>
  </si>
  <si>
    <t>61-61-00</t>
  </si>
  <si>
    <t>Rośliny pastewne objętościowe z łąk - zielonka</t>
  </si>
  <si>
    <t>61-62</t>
  </si>
  <si>
    <t>Rośliny pastewne objętościowe z pastwisk</t>
  </si>
  <si>
    <t>61-62-10</t>
  </si>
  <si>
    <t>Rośliny pastewne objętościowe z pastwisk pielęgnowanych</t>
  </si>
  <si>
    <t>61-62-20</t>
  </si>
  <si>
    <t>Rośliny pastewne objętościowe z pastwisk niepielęgnowanych</t>
  </si>
  <si>
    <t>61-71-10</t>
  </si>
  <si>
    <t>Pomidory w uprawie polowej</t>
  </si>
  <si>
    <t>61-71-20</t>
  </si>
  <si>
    <t>Ogórki w uprawie polowej</t>
  </si>
  <si>
    <t>61-71-30</t>
  </si>
  <si>
    <t>Kalafiory i brokuły w uprawie polowej</t>
  </si>
  <si>
    <t>61-71-40</t>
  </si>
  <si>
    <t>Inne warzywa uprawiane dla owoców i kwiatów w uprawie polowej</t>
  </si>
  <si>
    <t>61-71-50</t>
  </si>
  <si>
    <t>Kapusta w uprawie polowej</t>
  </si>
  <si>
    <t>61-71-60</t>
  </si>
  <si>
    <t>Inne warzywa liściaste i łodygowe (bez kapusty) w uprawie polowej</t>
  </si>
  <si>
    <t>61-71-70</t>
  </si>
  <si>
    <t>Cebula w uprawie polowej</t>
  </si>
  <si>
    <t>61-71-80</t>
  </si>
  <si>
    <t>Inne warzywa korzeniowe i bulwiaste (bez cebuli) w uprawie polowej</t>
  </si>
  <si>
    <t>61-71-90</t>
  </si>
  <si>
    <t>Warzywa strączkowe do zbioru na zielono w uprawie polowej</t>
  </si>
  <si>
    <t>61-72-10</t>
  </si>
  <si>
    <t>Pomidory w uprawie pod osłonami wysokimi</t>
  </si>
  <si>
    <t>61-72-20</t>
  </si>
  <si>
    <t>Ogórki w uprawie pod osłonami wysokimi</t>
  </si>
  <si>
    <t>61-72-40</t>
  </si>
  <si>
    <t>Inne warzywa uprawiane dla owoców i kwiatów w uprawie pod osłonami wysokimi</t>
  </si>
  <si>
    <t>61-72-50</t>
  </si>
  <si>
    <t>Kapusta w uprawie pod osłonami wysokimi</t>
  </si>
  <si>
    <t>61-72-60</t>
  </si>
  <si>
    <t>Inne warzywa liściaste i łodygowe (bez kapusty) w uprawie pod osłonami wysokimi</t>
  </si>
  <si>
    <t>61-72-70</t>
  </si>
  <si>
    <t>Cebula w uprawie pod osłonami wysokimi</t>
  </si>
  <si>
    <t>61-72-80</t>
  </si>
  <si>
    <t>Inne warzywa korzeniowe i bulwiaste (bez cebuli) w uprawie pod osłonami wysokimi</t>
  </si>
  <si>
    <t>61-72-90</t>
  </si>
  <si>
    <t>Warzywa strączkowe do zbioru na zielono w uprawie pod osłonami wysokimi</t>
  </si>
  <si>
    <t>61-8</t>
  </si>
  <si>
    <t>Kwiaty i inne rośliny ozdobne</t>
  </si>
  <si>
    <t>szt</t>
  </si>
  <si>
    <t>61-81</t>
  </si>
  <si>
    <t>Kwiaty i inne rośliny ozdobne w uprawie polowej</t>
  </si>
  <si>
    <t>61-81-10</t>
  </si>
  <si>
    <t>Kwiaty cięte w uprawie polowej</t>
  </si>
  <si>
    <t>61-81-20</t>
  </si>
  <si>
    <t>Kwiaty i inne rośliny ozdobne - całe rośliny w uprawie polowej</t>
  </si>
  <si>
    <t>61-82</t>
  </si>
  <si>
    <t>Kwiaty i inne rośliny ozdobne pod osłonami wysokimi</t>
  </si>
  <si>
    <t>61-82-10</t>
  </si>
  <si>
    <t>Kwiaty cięte w uprawie pod osłonami wysokimi</t>
  </si>
  <si>
    <t>61-82-20</t>
  </si>
  <si>
    <t>Kwiaty i inne rośliny ozdobne - całe rośliny w uprawie pod osłonami wysokimi</t>
  </si>
  <si>
    <t>61-9</t>
  </si>
  <si>
    <t>Owoce</t>
  </si>
  <si>
    <t>61-91</t>
  </si>
  <si>
    <t>Owoce w uprawie polowej</t>
  </si>
  <si>
    <t>61-91-10</t>
  </si>
  <si>
    <t>Truskawki w uprawie polowej</t>
  </si>
  <si>
    <t>61-92</t>
  </si>
  <si>
    <t>Owoce w uprawie pod osłonami wysokimi</t>
  </si>
  <si>
    <t>61-92-10</t>
  </si>
  <si>
    <t>Truskawki w uprawie pod osłonami wysokimi</t>
  </si>
  <si>
    <t>61-93</t>
  </si>
  <si>
    <t>Owoce z sadów</t>
  </si>
  <si>
    <t>61-93-1</t>
  </si>
  <si>
    <t>Owoce miękiszowe - ziarnkowe</t>
  </si>
  <si>
    <t>61-93-11</t>
  </si>
  <si>
    <t>Jabłka</t>
  </si>
  <si>
    <t>61-93-12</t>
  </si>
  <si>
    <t>Gruszki</t>
  </si>
  <si>
    <t>61-93-2</t>
  </si>
  <si>
    <t>Owoce pestkowe</t>
  </si>
  <si>
    <t>61-93-21</t>
  </si>
  <si>
    <t>Śliwki</t>
  </si>
  <si>
    <t>61-93-22</t>
  </si>
  <si>
    <t>Wiśnie</t>
  </si>
  <si>
    <t>61-93-23</t>
  </si>
  <si>
    <t>Czereśnie</t>
  </si>
  <si>
    <t>61-93-24</t>
  </si>
  <si>
    <t>Brzoskwinie</t>
  </si>
  <si>
    <t>61-93-25</t>
  </si>
  <si>
    <t>Morele</t>
  </si>
  <si>
    <t>61-93-3</t>
  </si>
  <si>
    <t>Orzechy</t>
  </si>
  <si>
    <t>61-93-31</t>
  </si>
  <si>
    <t>Orzechy włoskie</t>
  </si>
  <si>
    <t>61-93-32</t>
  </si>
  <si>
    <t>Orzechy laskowe</t>
  </si>
  <si>
    <t>61-93-4</t>
  </si>
  <si>
    <t>Owoce jagodowe</t>
  </si>
  <si>
    <t>61-93-41</t>
  </si>
  <si>
    <t>Agrest</t>
  </si>
  <si>
    <t>61-93-42</t>
  </si>
  <si>
    <t>Aronia</t>
  </si>
  <si>
    <t>61-93-43</t>
  </si>
  <si>
    <t>Porzeczki czarne</t>
  </si>
  <si>
    <t>61-93-45</t>
  </si>
  <si>
    <t>Porzeczki czerwone</t>
  </si>
  <si>
    <t>61-93-46</t>
  </si>
  <si>
    <t>Maliny ogrodowe</t>
  </si>
  <si>
    <t>61-93-48</t>
  </si>
  <si>
    <t>Borówki</t>
  </si>
  <si>
    <t>61-93-49</t>
  </si>
  <si>
    <t>Pozostałe owoce jagodowe</t>
  </si>
  <si>
    <t>62-10-00</t>
  </si>
  <si>
    <t>Plantacje nasienne traw</t>
  </si>
  <si>
    <t>62-20-00</t>
  </si>
  <si>
    <t>Plantacje nasienne motylkowych drobnonasiennych</t>
  </si>
  <si>
    <t>62-3</t>
  </si>
  <si>
    <t>Plantacje nasienne roślin korzeniowych</t>
  </si>
  <si>
    <t>62-32-00</t>
  </si>
  <si>
    <t>Uprawy drugoroczne - nasiona</t>
  </si>
  <si>
    <t>62-4</t>
  </si>
  <si>
    <t>Uprawy nasienne i rozsadniki warzyw i kwiatów</t>
  </si>
  <si>
    <t>62-41</t>
  </si>
  <si>
    <t>Uprawy nasienne i rozsadniki warzyw i kwiatów w uprawie polowej</t>
  </si>
  <si>
    <t>62-41-10</t>
  </si>
  <si>
    <t>Uprawy nasienne i rozsadniki warzyw w uprawie polowej</t>
  </si>
  <si>
    <t>62-42</t>
  </si>
  <si>
    <t>Uprawy nasienne i rozsadniki warzyw i kwiatów pod osłonami wysokimi</t>
  </si>
  <si>
    <t>62-42-10</t>
  </si>
  <si>
    <t>Nasienniki i rozsadniki warzyw w uprawie pod osłonami wysokimi</t>
  </si>
  <si>
    <t>62-42-20</t>
  </si>
  <si>
    <t>62-5</t>
  </si>
  <si>
    <t>Inne uprawy nasienne</t>
  </si>
  <si>
    <t>62-51-00</t>
  </si>
  <si>
    <t>Inne uprawy nasienne i rozsadniki w uprawie polowej</t>
  </si>
  <si>
    <t>62-90-00</t>
  </si>
  <si>
    <t>Pozostałe plantacje nasienne</t>
  </si>
  <si>
    <t>04210</t>
  </si>
  <si>
    <t>Byki</t>
  </si>
  <si>
    <t>Byki do opasu, wolce 2-letnie i starsze</t>
  </si>
  <si>
    <t>kg</t>
  </si>
  <si>
    <t>Jalowki</t>
  </si>
  <si>
    <t>Jałówki do opasu 2-letnie i starsze</t>
  </si>
  <si>
    <t>Byczki</t>
  </si>
  <si>
    <t>Byczki od 1 do 2 lat</t>
  </si>
  <si>
    <t>Cieleta</t>
  </si>
  <si>
    <t>Cielęta do opasu poniżej 6 mies.</t>
  </si>
  <si>
    <t>Owce</t>
  </si>
  <si>
    <t>Owce 1 roczne i starsze</t>
  </si>
  <si>
    <t>Jagnieta</t>
  </si>
  <si>
    <t>Jagnięta</t>
  </si>
  <si>
    <t>Kozleta</t>
  </si>
  <si>
    <t>Koźlęta</t>
  </si>
  <si>
    <t>Tuczniki</t>
  </si>
  <si>
    <t>Tuczniki o wadze 50 kg i więcej</t>
  </si>
  <si>
    <t>Prosieta</t>
  </si>
  <si>
    <t>Prosięta od 1 maciory</t>
  </si>
  <si>
    <t>Brojlery</t>
  </si>
  <si>
    <t>Brojlery kurze 2 tyg. i starsze</t>
  </si>
  <si>
    <t>Gesi</t>
  </si>
  <si>
    <t>Gęsi młode</t>
  </si>
  <si>
    <t>Kaczki</t>
  </si>
  <si>
    <t>Kaczki młode</t>
  </si>
  <si>
    <t>Indyki</t>
  </si>
  <si>
    <t>Indyki młode</t>
  </si>
  <si>
    <t>MlekoKr</t>
  </si>
  <si>
    <t>Mleko krowie</t>
  </si>
  <si>
    <t>100 kg</t>
  </si>
  <si>
    <t>MlekoOw</t>
  </si>
  <si>
    <t>Mleko owcze</t>
  </si>
  <si>
    <t>MlekoKo</t>
  </si>
  <si>
    <t>Mleko kozie</t>
  </si>
  <si>
    <t>JajaWKu</t>
  </si>
  <si>
    <t>Jaja wylęgowe kurze</t>
  </si>
  <si>
    <t>1000 szt</t>
  </si>
  <si>
    <t>JajaWPo</t>
  </si>
  <si>
    <t>Jaja wylęgowe pozostałe</t>
  </si>
  <si>
    <t>JajaKKu</t>
  </si>
  <si>
    <t>Jaja konsumpcyjne kurze</t>
  </si>
  <si>
    <t>Welna</t>
  </si>
  <si>
    <t>Wełna surowa i przetworzona owcza</t>
  </si>
  <si>
    <t>Miod</t>
  </si>
  <si>
    <t>Miód pszczeli</t>
  </si>
  <si>
    <t>PrPszcz</t>
  </si>
  <si>
    <t>Pozostałe produkty pszczelarskie</t>
  </si>
  <si>
    <t>Kolumna1</t>
  </si>
  <si>
    <t>info</t>
  </si>
  <si>
    <t>Pozostałe strączkowe jadalne na nasiona suche</t>
  </si>
  <si>
    <t>Słonecznik oleisty</t>
  </si>
  <si>
    <t>Rośliny włókniste (uprawa lub słoma)</t>
  </si>
  <si>
    <t>Len i lnianka włókniste</t>
  </si>
  <si>
    <t>Wiklina</t>
  </si>
  <si>
    <t>Ziemniaki pastewne</t>
  </si>
  <si>
    <t>Nasienniki i rozsadniki kwiatów w uprawie pod osłonami wysokimi</t>
  </si>
  <si>
    <t>Załącznik nr 4b Szkody w uprawach trwałych</t>
  </si>
  <si>
    <t>…………………………………..……………..……….….</t>
  </si>
  <si>
    <t>Załącznik 4a Szkody w środkach trwałych innych niż uprawy trwałe</t>
  </si>
  <si>
    <t>Rodzaj zwierząt gospodarskich stada podstawowego - opis szkody</t>
  </si>
  <si>
    <t>Liczba zwierząt         w szt</t>
  </si>
  <si>
    <t>Wysokość szkód        w  zł</t>
  </si>
  <si>
    <t>Rodzaj budynków i budowli służących do produkcji rolnej - opis szkody</t>
  </si>
  <si>
    <t>Wysokość szkód  w zł</t>
  </si>
  <si>
    <t>Rodzaj maszyn i narzędzi służących do produkcji rolnej - opis szkody</t>
  </si>
  <si>
    <t>……………………………………………………</t>
  </si>
  <si>
    <t>Załącznik nr 3 Szkody w hodowli ryb</t>
  </si>
  <si>
    <t>Średnia roczna produkcja ryb ze stawu                             /kg/</t>
  </si>
  <si>
    <t>Średnia cena ryb                    /zł/kg/</t>
  </si>
  <si>
    <t>Średnia roczna wartość produkcji ryb                                      /zł/</t>
  </si>
  <si>
    <t>Wartość produkcji                                     /zł/</t>
  </si>
  <si>
    <t xml:space="preserve"> Wielkość produkcji               /kg/</t>
  </si>
  <si>
    <t>Kwota obniżenia dochodu  w wyniku szkód w /zł/</t>
  </si>
  <si>
    <t xml:space="preserve">Średnia roczna produkcja zwierzęca </t>
  </si>
  <si>
    <t>Wartość produkcji          w zł</t>
  </si>
  <si>
    <t>Kwota obniżenia dochodu  w wyniku szkód w zł</t>
  </si>
  <si>
    <t>……………………………………………….……………………………………</t>
  </si>
  <si>
    <t>Powierzchnia uprawy w roku wystąpienia niekorzystnego zjawiska atmosferycznego</t>
  </si>
  <si>
    <t xml:space="preserve">Kwota obniżenia dochodu  w wyniku szkód </t>
  </si>
  <si>
    <t xml:space="preserve">Średni plon z 1 ha danej uprawy </t>
  </si>
  <si>
    <t>Średnia cena</t>
  </si>
  <si>
    <t>Średni dochód z 1 ha</t>
  </si>
  <si>
    <t xml:space="preserve">Średnia roczna wartość produkcji </t>
  </si>
  <si>
    <t>9=7x8</t>
  </si>
  <si>
    <t>11=7-10</t>
  </si>
  <si>
    <t xml:space="preserve">Nazwa innego województwa na terenie, którego producent rolny posiada grunty rolne, w których wystąpiły szkody spowodowane wystąpieniem niekorzystnego zjawiska atmosferycznego </t>
  </si>
  <si>
    <t>Dane protokołu</t>
  </si>
  <si>
    <t>z dnia</t>
  </si>
  <si>
    <t>numer</t>
  </si>
  <si>
    <t>……………………………………………………………………………………………….………</t>
  </si>
  <si>
    <t>z oszacowania zakresu i wysokości szkód w gospodarstwie rolnym lub dziale specjalnym produkcji rolnej spowodowanych wystąpieniem niekorzystnego zjawiska atmosferycznego</t>
  </si>
  <si>
    <t xml:space="preserve">Komisja ds. oszacowania szkód w gospodarstwach rolnych lub działach specjalnych produkcji rolnej powołana </t>
  </si>
  <si>
    <t>zarządzeniem/pismem</t>
  </si>
  <si>
    <t>numer/znak</t>
  </si>
  <si>
    <t xml:space="preserve">(właściwe zaznacz - </t>
  </si>
  <si>
    <t>þ</t>
  </si>
  <si>
    <t>)</t>
  </si>
  <si>
    <r>
      <t>Średni plon i cena sprzedaży  ustalona w gospodarstwie na podstawie</t>
    </r>
    <r>
      <rPr>
        <b/>
        <sz val="10"/>
        <color theme="1"/>
        <rFont val="Arial"/>
        <family val="2"/>
        <charset val="238"/>
      </rPr>
      <t>:</t>
    </r>
  </si>
  <si>
    <t xml:space="preserve">wyniosła ogółem </t>
  </si>
  <si>
    <t>Czy producent rolny zawarł umowę obowiązkowego lub dobrowolnego ubezpieczenia</t>
  </si>
  <si>
    <t xml:space="preserve">Czy rolnik posiada grunty w innych gminach </t>
  </si>
  <si>
    <t>W protokole uwzględnione zostały szkody z innej gminy</t>
  </si>
  <si>
    <r>
      <t xml:space="preserve">Jeżeli </t>
    </r>
    <r>
      <rPr>
        <b/>
        <sz val="9"/>
        <color theme="1"/>
        <rFont val="Arial"/>
        <family val="2"/>
        <charset val="238"/>
      </rPr>
      <t>tak</t>
    </r>
    <r>
      <rPr>
        <sz val="9"/>
        <color theme="1"/>
        <rFont val="Arial"/>
        <family val="2"/>
        <charset val="238"/>
      </rPr>
      <t xml:space="preserve"> to w jakim zakresie : </t>
    </r>
  </si>
  <si>
    <t xml:space="preserve">W protokole uwzględnione zostały szkody z innego województwa oszacowane przez komisję powołaną przez Wojewodę </t>
  </si>
  <si>
    <t>…………………………………………….</t>
  </si>
  <si>
    <t>…………</t>
  </si>
  <si>
    <t>ksiąg rachunkowych</t>
  </si>
  <si>
    <t>…………………………………………………………………………………</t>
  </si>
  <si>
    <t xml:space="preserve"> średniej rocznej produkcji w gospodarstwie rolnym. </t>
  </si>
  <si>
    <t>Koszty nieponiesione w związku z wystąpieniem szkód                      w zł</t>
  </si>
  <si>
    <t>Koszty poniesione w związku z wystąpieniem szkód                          w zł</t>
  </si>
  <si>
    <t>10= 7x(100%-8)</t>
  </si>
  <si>
    <t>Wartość produkcji w roku wystąpienia szkód po wystąpieniu niekorzystnego zjawiska atmosferycznego</t>
  </si>
  <si>
    <t>……………………</t>
  </si>
  <si>
    <t>Suma średniorocznej wartości produkcji na terenie województwa (z kolumny nr 7)</t>
  </si>
  <si>
    <t>Suma wartości wysokosci szkód (z kolumny nr 9)</t>
  </si>
  <si>
    <t>Suma kwot obniżenia dochodów w wyniku szkód (z kolumny nr 11)</t>
  </si>
  <si>
    <t>Suma kosztów nieponiesionych w związku z wystąpieniem szkód łącznie (z kolumny nr 12)</t>
  </si>
  <si>
    <t>Suma kosztów poniesionych z powodu niezebrania plonów w wyniku szkód łącznie (z kolumny nr 13)</t>
  </si>
  <si>
    <t>(data i czytelny podpis rolnika)</t>
  </si>
  <si>
    <t xml:space="preserve">TAK  </t>
  </si>
  <si>
    <t xml:space="preserve">oszacowane przez Komisję powołaną przez Wojewodę </t>
  </si>
  <si>
    <t>………………..……………</t>
  </si>
  <si>
    <t>Liczba zwierząt dt/kg/szt</t>
  </si>
  <si>
    <t>Jalowki12</t>
  </si>
  <si>
    <t>Jałówki od 1 do 2 lat</t>
  </si>
  <si>
    <t>Cieleta612</t>
  </si>
  <si>
    <t>Cielęta od 6 mies. do 1 roku</t>
  </si>
  <si>
    <t>AJałówki od 1 do 2 lat</t>
  </si>
  <si>
    <t>BJałówki od 1 do 2 lat</t>
  </si>
  <si>
    <t>CJałówki od 1 do 2 lat</t>
  </si>
  <si>
    <t>DJałówki od 1 do 2 lat</t>
  </si>
  <si>
    <t>ACielęta od 6 mies. do 1 roku</t>
  </si>
  <si>
    <t>BCielęta od 6 mies. do 1 roku</t>
  </si>
  <si>
    <t>CCielęta od 6 mies. do 1 roku</t>
  </si>
  <si>
    <t>DCielęta od 6 mies. do 1 roku</t>
  </si>
  <si>
    <t>Warchlaki</t>
  </si>
  <si>
    <t>Warchlaki do opasu o wadze od 20 do 50 kg</t>
  </si>
  <si>
    <t>AWarchlaki do opasu o wadze od 20 do 50 kg</t>
  </si>
  <si>
    <t>BWarchlaki do opasu o wadze od 20 do 50 kg</t>
  </si>
  <si>
    <t>CWarchlaki do opasu o wadze od 20 do 50 kg</t>
  </si>
  <si>
    <t>DWarchlaki do opasu o wadze od 20 do 50 kg</t>
  </si>
  <si>
    <r>
      <rPr>
        <sz val="14"/>
        <rFont val="Arial"/>
        <family val="2"/>
        <charset val="238"/>
      </rPr>
      <t>*</t>
    </r>
    <r>
      <rPr>
        <sz val="8"/>
        <rFont val="Arial"/>
        <family val="2"/>
        <charset val="238"/>
      </rPr>
      <t xml:space="preserve">Dane w kolumnie 9 "Wysokości szkód w uprawach uwzględnianych w produkcji zwierzęcej” oblicza się w zakresie upraw : ziemniaki pastewne, rośliny pastewne objętościowe na gruntach ornych, okopowe pastewne na pasze, buraki pastewne na pasze, brukiew pastewna na pasze, marchew pastewna na pasze, dynia pastewna na pasze, kukurydza pastewna na zielonkę, zboża i mieszanki zbóż z innymi roślinami na zielonkę, trawy w uprawie polowej na zielonkę, strączkowe na zielonkę, motylkowe drobnonasienne na zielonkę, mieszanki motylkowych z trawami, pozostałe polowe uprawy pastewne na zielonkę, rośliny pastewne objętościowe z użytków zielonych (uprawa lub zielonka), rośliny pastewne objętościowe z łąk – zielonka, rośliny pastewne objętościowe z pastwisk, rośliny pastewne objętościowe z pastwisk pielęgnowanych, rośliny pastewne objętościowe z pastwisk niepielęgnowanych, </t>
    </r>
    <r>
      <rPr>
        <u/>
        <sz val="8"/>
        <rFont val="Arial"/>
        <family val="2"/>
        <charset val="238"/>
      </rPr>
      <t>w przypadku prowadzenia produkcji zwierzęcej w zakresie: byki do opasu, wolce 2-letnie i starsze, jałówki do opasu 2-letnie i starsze, byczki od 1 do 2 lat, jałówki od 1 do 2 lat, owce 1 roczne i starsze, kozy 1 roczne i starsze, mleko krowie, mleko owcze, mleko kozie.</t>
    </r>
  </si>
  <si>
    <t>Produkcja zwierzęca w  roku wystąpienia szkod  (z uwzględnieniem spadku produkcji spowodowanej padnięciem zwierząt w wyniku wystąpienia niekorzystnego zjawiska atmosferycznego)</t>
  </si>
  <si>
    <t xml:space="preserve">Produkcja ryb w roku wystąpienia szkód   (z uwzględnieniem spadku produkcji spowodowanej padnięciem ryb w wyniku wystąpienia niekorzystnego zjawiska atmosferycznego) </t>
  </si>
  <si>
    <t>(gmina)</t>
  </si>
  <si>
    <t>………………………...………….…</t>
  </si>
  <si>
    <t>W wyniku wystąpienia</t>
  </si>
  <si>
    <t xml:space="preserve">% </t>
  </si>
  <si>
    <t>Straty plonu w roku wystąpienia szkody wyniosły</t>
  </si>
  <si>
    <t xml:space="preserve"> zł</t>
  </si>
  <si>
    <t>Wartość szkód (kwota obniżenia dochodu  w wyniku szkód)</t>
  </si>
  <si>
    <t>Łącznie</t>
  </si>
  <si>
    <t>Załącznik 1c Wyszczególnienie poziomu i wartości szkód w uprawie dla danego zjawiska atmosferycznego w przypadku łączenia szkód niższych niż 30%</t>
  </si>
  <si>
    <t>Uwagi</t>
  </si>
  <si>
    <t>6.</t>
  </si>
  <si>
    <t>7.</t>
  </si>
  <si>
    <t>8.</t>
  </si>
  <si>
    <t>9.</t>
  </si>
  <si>
    <t>10.</t>
  </si>
  <si>
    <t>Nazwa uprawy</t>
  </si>
  <si>
    <t>Koszty nieponiesione na 1 ha uprawy</t>
  </si>
  <si>
    <t>………………………………………………………………………….</t>
  </si>
  <si>
    <t>…………..………………………………………………………….</t>
  </si>
  <si>
    <t>w ww. gospodarstwie rolnym/dziale specjalnym produkcji rolnej poszkodowanego  oraz stwierdziła wystąpienie szkód powstałych w wyniku następującego zjawiska atmosferycznego:</t>
  </si>
  <si>
    <t>…………………………………….….</t>
  </si>
  <si>
    <t>………………………………...………………………..</t>
  </si>
  <si>
    <t>……………………………………………..</t>
  </si>
  <si>
    <t>Jestem świadomy odpowiedzialności karnej wynikającej z art. 297 Kodeksu karnego za poświadczenie nieprawdy i złożenie fałszywych oświadczeń (DZ.U. z 2017  poz. 2204).</t>
  </si>
  <si>
    <t>………………………..…………………</t>
  </si>
  <si>
    <t>………………………………...………</t>
  </si>
  <si>
    <t>……………………….……………………...…………….</t>
  </si>
  <si>
    <t>…………………….……….…………………………………….</t>
  </si>
  <si>
    <t>Nr działki ewidencyjnej1)</t>
  </si>
  <si>
    <t>……………………………………………………………………………………</t>
  </si>
  <si>
    <t>Imię i nazwisko/nazwa producenta rolnego</t>
  </si>
  <si>
    <t>Szkoda została zgłoszona przez producenta rolnego do Urzędu Gminy/Miasta</t>
  </si>
  <si>
    <t>Kwota obniżenia dochodu w wyniku szkód w produkcji roślinnej wynosi</t>
  </si>
  <si>
    <t>Kwota obniżenia dochodu w wyniku szkód w produkcji ryb wynosi</t>
  </si>
  <si>
    <t>wynosi:</t>
  </si>
  <si>
    <t>ha, w tym</t>
  </si>
  <si>
    <t>…………………………….</t>
  </si>
  <si>
    <t>…..……………………..…………</t>
  </si>
  <si>
    <t>Uwagi:</t>
  </si>
  <si>
    <r>
      <t xml:space="preserve">Całkowita powierzchnia upraw rolnych w danym sezonie wegetacyjnym, z których w danym roku przewidziany jest zbiór plonu w gospodarstwie  rolnym </t>
    </r>
    <r>
      <rPr>
        <sz val="9"/>
        <color theme="1"/>
        <rFont val="Arial"/>
        <family val="2"/>
        <charset val="238"/>
      </rPr>
      <t xml:space="preserve">(zgodnie z wnioskiem o płatności w ramach wsparcia bezpośredniego, o ile został złożony)  </t>
    </r>
  </si>
  <si>
    <t>Powierzchnia upraw rolnych dotknięta zjawiskiem wynosi</t>
  </si>
  <si>
    <t>powierzchnia upraw rolnych w dniu wystąpienia szkód (z wyłączeniem łąk i pastwisk)</t>
  </si>
  <si>
    <t>ha,</t>
  </si>
  <si>
    <t>…………………………….……………..</t>
  </si>
  <si>
    <t>Szkółki w uprawie polowej</t>
  </si>
  <si>
    <t>64-90-00</t>
  </si>
  <si>
    <t>Pozostałe uprawy, produkty roślinne różne</t>
  </si>
  <si>
    <t>Adres i miejsce zamieszkania/adres i siedziba producenta rolnego/adres i miejsce położenia gospodarstwa rolnego lub prowadzenia działu specjalnego produkcji rolnej</t>
  </si>
  <si>
    <t xml:space="preserve">powierzchnia upraw rolnych dotknięta zjawiskiem wynosi  </t>
  </si>
  <si>
    <r>
      <t>Wysokość szkód w uprawach uwzględnianych w produkcji zwierzęcej</t>
    </r>
    <r>
      <rPr>
        <b/>
        <sz val="14"/>
        <rFont val="Arial"/>
        <family val="2"/>
        <charset val="238"/>
      </rPr>
      <t xml:space="preserve"> * </t>
    </r>
    <r>
      <rPr>
        <b/>
        <sz val="12"/>
        <rFont val="Arial"/>
        <family val="2"/>
        <charset val="238"/>
      </rPr>
      <t xml:space="preserve"> </t>
    </r>
    <r>
      <rPr>
        <b/>
        <sz val="8"/>
        <rFont val="Arial"/>
        <family val="2"/>
        <charset val="238"/>
      </rPr>
      <t xml:space="preserve"> </t>
    </r>
  </si>
  <si>
    <t>Suma powierzchni upraw w roku wystąpienia niekorzystnego zjawiska atmosferycznego (z kolumny nr 3)</t>
  </si>
  <si>
    <t>Suma powierzchni upraw rolnych dotknięta zjawiskiem wynosi (z kolumny nr 14)</t>
  </si>
  <si>
    <t xml:space="preserve">oszacowanie szkód na miejscu </t>
  </si>
  <si>
    <t>wartość produkcji zwierzęcej towarowej bez produkcji ryb</t>
  </si>
  <si>
    <t>Kwota obniżenia dochodu w wyniku szkód w produkcji zwierzęcej  towarowej bez produkcji ryb wynosi</t>
  </si>
  <si>
    <t xml:space="preserve">Średnia wartość produkcji ( roślinnej + zwierzęcej towarowej bez produkcji ryb  + ryb) z gospodarstwa rolnego </t>
  </si>
  <si>
    <r>
      <t xml:space="preserve"> </t>
    </r>
    <r>
      <rPr>
        <b/>
        <sz val="8"/>
        <rFont val="Arial"/>
        <family val="2"/>
        <charset val="238"/>
      </rPr>
      <t>(produkcji roślinnej + produkcji zwierzęcej towarowej bez produkcji ryb +produkcji ryb)</t>
    </r>
    <r>
      <rPr>
        <b/>
        <sz val="9"/>
        <rFont val="Arial"/>
        <family val="2"/>
        <charset val="238"/>
      </rPr>
      <t xml:space="preserve"> wyniosła ogółem</t>
    </r>
  </si>
  <si>
    <t>Protokół sporządzono w dwóch jednobrzmiących egzemplarzach, z których jeden otrzymuje wojewoda właściwy ze względu na miejsce wystąpienia szkód a drugi producent rolny, przy czym w przypadku szkód powyżej 30 proc. średniej rocznej produkcji rolnej lub 3350 zł w środkach trwałych producent rolny otrzymuje protokół potwierdzony przez wojewodę.</t>
  </si>
  <si>
    <r>
      <t>Załącznik 1b  Dane z protokołu oszacowania szkód spowodowanych wystąpieniem niekorzystnego zjawiska atmosferycznego w gospodarstwie rolnym lub dziale specjalnym produkcji rolnej położonym na terenie innego województwa,</t>
    </r>
    <r>
      <rPr>
        <i/>
        <sz val="9"/>
        <color theme="1"/>
        <rFont val="Arial"/>
        <family val="2"/>
        <charset val="238"/>
      </rPr>
      <t xml:space="preserve"> gminy </t>
    </r>
    <r>
      <rPr>
        <i/>
        <sz val="9"/>
        <rFont val="Arial"/>
        <family val="2"/>
        <charset val="238"/>
      </rPr>
      <t>(kserokopia potwierdzona za zgodność z oryginałem w załączeniu).</t>
    </r>
  </si>
  <si>
    <t>data wystąpienia szkód</t>
  </si>
  <si>
    <t xml:space="preserve">Powierzchnia gospodarstwa rolnego </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</si>
</sst>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1" formatCode="_-* #,##0\ _z_ł_-;\-* #,##0\ _z_ł_-;_-* &quot;-&quot;\ _z_ł_-;_-@_-"/>
    <numFmt numFmtId="44" formatCode="_-* #,##0.00\ &quot;zł&quot;_-;\-* #,##0.00\ &quot;zł&quot;_-;_-* &quot;-&quot;??\ &quot;zł&quot;_-;_-@_-"/>
    <numFmt numFmtId="164" formatCode="0.00;[Red]0.00"/>
    <numFmt numFmtId="165" formatCode="#,##0;[Red]#,##0"/>
    <numFmt numFmtId="166" formatCode="#,##0.00;[Red]#,##0.00"/>
    <numFmt numFmtId="167" formatCode="#,##0.0000"/>
    <numFmt numFmtId="168" formatCode="#,##0\ _z_ł;[Red]#,##0\ _z_ł"/>
    <numFmt numFmtId="169" formatCode="0_ ;\-0\ "/>
    <numFmt numFmtId="170" formatCode="#\ ##,000"/>
    <numFmt numFmtId="171" formatCode="0;[Red]0"/>
  </numFmts>
  <fonts count="52" x14ac:knownFonts="1">
    <font>
      <sz val="11"/>
      <color theme="1"/>
      <name val="Calibri"/>
      <family val="2"/>
      <charset val="238"/>
      <scheme val="minor"/>
    </font>
    <font>
      <i/>
      <sz val="10"/>
      <name val="Arial"/>
      <family val="2"/>
      <charset val="238"/>
    </font>
    <font>
      <b/>
      <sz val="11"/>
      <name val="Arial"/>
      <family val="2"/>
      <charset val="238"/>
    </font>
    <font>
      <sz val="9"/>
      <name val="Arial"/>
      <family val="2"/>
      <charset val="238"/>
    </font>
    <font>
      <sz val="8"/>
      <name val="Arial"/>
      <family val="2"/>
      <charset val="238"/>
    </font>
    <font>
      <b/>
      <sz val="10"/>
      <name val="Arial"/>
      <family val="2"/>
      <charset val="238"/>
    </font>
    <font>
      <b/>
      <sz val="9"/>
      <name val="Arial"/>
      <family val="2"/>
      <charset val="238"/>
    </font>
    <font>
      <b/>
      <sz val="8"/>
      <name val="Arial"/>
      <family val="2"/>
      <charset val="238"/>
    </font>
    <font>
      <sz val="10"/>
      <name val="Arial"/>
      <family val="2"/>
      <charset val="238"/>
    </font>
    <font>
      <sz val="10"/>
      <color theme="1"/>
      <name val="Times New Roman"/>
      <family val="1"/>
      <charset val="238"/>
    </font>
    <font>
      <sz val="10"/>
      <color theme="1"/>
      <name val="Arial"/>
      <family val="2"/>
      <charset val="238"/>
    </font>
    <font>
      <b/>
      <sz val="10"/>
      <color theme="1"/>
      <name val="Arial"/>
      <family val="2"/>
      <charset val="238"/>
    </font>
    <font>
      <sz val="11"/>
      <color theme="1"/>
      <name val="Arial"/>
      <family val="2"/>
      <charset val="238"/>
    </font>
    <font>
      <sz val="10"/>
      <color rgb="FF000000"/>
      <name val="Arial"/>
      <family val="2"/>
      <charset val="238"/>
    </font>
    <font>
      <sz val="8"/>
      <color theme="1"/>
      <name val="Arial"/>
      <family val="2"/>
      <charset val="238"/>
    </font>
    <font>
      <b/>
      <sz val="9"/>
      <color theme="1"/>
      <name val="Arial"/>
      <family val="2"/>
      <charset val="238"/>
    </font>
    <font>
      <sz val="9"/>
      <color theme="1"/>
      <name val="Arial"/>
      <family val="2"/>
      <charset val="238"/>
    </font>
    <font>
      <sz val="9"/>
      <color rgb="FF000000"/>
      <name val="Arial"/>
      <family val="2"/>
      <charset val="238"/>
    </font>
    <font>
      <b/>
      <sz val="9"/>
      <color rgb="FF000000"/>
      <name val="Arial"/>
      <family val="2"/>
      <charset val="238"/>
    </font>
    <font>
      <sz val="11"/>
      <color theme="1"/>
      <name val="Calibri"/>
      <family val="2"/>
      <charset val="238"/>
      <scheme val="minor"/>
    </font>
    <font>
      <i/>
      <sz val="10"/>
      <color theme="1"/>
      <name val="Arial"/>
      <family val="2"/>
      <charset val="238"/>
    </font>
    <font>
      <i/>
      <sz val="9"/>
      <name val="Arial"/>
      <family val="2"/>
      <charset val="238"/>
    </font>
    <font>
      <vertAlign val="superscript"/>
      <sz val="8"/>
      <name val="Arial"/>
      <family val="2"/>
      <charset val="238"/>
    </font>
    <font>
      <b/>
      <sz val="8.8000000000000007"/>
      <color theme="1"/>
      <name val="Arial"/>
      <family val="2"/>
      <charset val="238"/>
    </font>
    <font>
      <b/>
      <sz val="8.5"/>
      <color rgb="FF000000"/>
      <name val="Arial"/>
      <family val="2"/>
      <charset val="238"/>
    </font>
    <font>
      <sz val="8.5"/>
      <color theme="1"/>
      <name val="Arial"/>
      <family val="2"/>
      <charset val="238"/>
    </font>
    <font>
      <b/>
      <sz val="8"/>
      <color theme="1"/>
      <name val="Arial"/>
      <family val="2"/>
      <charset val="238"/>
    </font>
    <font>
      <sz val="7"/>
      <color theme="1"/>
      <name val="Arial"/>
      <family val="2"/>
      <charset val="238"/>
    </font>
    <font>
      <b/>
      <sz val="7"/>
      <name val="Arial"/>
      <family val="2"/>
      <charset val="238"/>
    </font>
    <font>
      <sz val="7"/>
      <name val="Arial"/>
      <family val="2"/>
      <charset val="238"/>
    </font>
    <font>
      <i/>
      <sz val="8"/>
      <name val="Arial"/>
      <family val="2"/>
      <charset val="238"/>
    </font>
    <font>
      <b/>
      <sz val="12"/>
      <name val="Arial"/>
      <family val="2"/>
      <charset val="238"/>
    </font>
    <font>
      <sz val="11"/>
      <name val="Arial Narrow"/>
      <family val="2"/>
      <charset val="238"/>
    </font>
    <font>
      <sz val="11"/>
      <name val="Arial Narrow"/>
      <family val="2"/>
      <charset val="238"/>
    </font>
    <font>
      <b/>
      <sz val="11"/>
      <name val="Arial Narrow"/>
      <family val="2"/>
      <charset val="238"/>
    </font>
    <font>
      <b/>
      <sz val="11"/>
      <name val="Arial Narrow"/>
      <family val="2"/>
      <charset val="238"/>
    </font>
    <font>
      <sz val="8"/>
      <name val="Calibri"/>
      <family val="2"/>
      <charset val="238"/>
    </font>
    <font>
      <b/>
      <sz val="8"/>
      <color theme="1"/>
      <name val="Calibri"/>
      <family val="2"/>
      <charset val="238"/>
      <scheme val="minor"/>
    </font>
    <font>
      <sz val="10"/>
      <color rgb="FFFF0000"/>
      <name val="Arial"/>
      <family val="2"/>
      <charset val="238"/>
    </font>
    <font>
      <sz val="11"/>
      <name val="Calibri"/>
      <family val="2"/>
      <charset val="238"/>
      <scheme val="minor"/>
    </font>
    <font>
      <b/>
      <sz val="14"/>
      <name val="Arial"/>
      <family val="2"/>
      <charset val="238"/>
    </font>
    <font>
      <i/>
      <sz val="9"/>
      <color theme="1"/>
      <name val="Arial"/>
      <family val="2"/>
      <charset val="238"/>
    </font>
    <font>
      <sz val="14"/>
      <name val="Arial"/>
      <family val="2"/>
      <charset val="238"/>
    </font>
    <font>
      <u/>
      <sz val="8"/>
      <name val="Arial"/>
      <family val="2"/>
      <charset val="238"/>
    </font>
    <font>
      <sz val="8"/>
      <name val="Wingdings"/>
      <charset val="2"/>
    </font>
    <font>
      <b/>
      <sz val="8.6"/>
      <color theme="1"/>
      <name val="Arial"/>
      <family val="2"/>
      <charset val="238"/>
    </font>
    <font>
      <u/>
      <sz val="9"/>
      <color theme="1"/>
      <name val="Arial"/>
      <family val="2"/>
      <charset val="238"/>
    </font>
    <font>
      <b/>
      <u/>
      <sz val="9"/>
      <name val="Arial"/>
      <family val="2"/>
      <charset val="238"/>
    </font>
    <font>
      <b/>
      <u/>
      <sz val="9"/>
      <color theme="1"/>
      <name val="Arial"/>
      <family val="2"/>
      <charset val="238"/>
    </font>
    <font>
      <i/>
      <sz val="7"/>
      <color theme="1"/>
      <name val="Arial"/>
      <family val="2"/>
      <charset val="238"/>
    </font>
    <font>
      <i/>
      <sz val="7"/>
      <name val="Arial"/>
      <family val="2"/>
      <charset val="238"/>
    </font>
    <font>
      <sz val="8"/>
      <color theme="1"/>
      <name val="Calibri"/>
      <family val="2"/>
      <charset val="238"/>
      <scheme val="minor"/>
    </font>
  </fonts>
  <fills count="8">
    <fill>
      <patternFill patternType="none"/>
    </fill>
    <fill>
      <patternFill patternType="gray125"/>
    </fill>
    <fill>
      <patternFill patternType="solid">
        <fgColor theme="2" tint="-9.9978637043366805E-2"/>
        <bgColor indexed="64"/>
      </patternFill>
    </fill>
    <fill>
      <patternFill patternType="solid">
        <fgColor theme="2" tint="-9.9948118533890809E-2"/>
        <bgColor indexed="64"/>
      </patternFill>
    </fill>
    <fill>
      <patternFill patternType="solid">
        <fgColor indexed="9"/>
        <bgColor indexed="31"/>
      </patternFill>
    </fill>
    <fill>
      <patternFill patternType="solid">
        <fgColor indexed="9"/>
        <bgColor indexed="64"/>
      </patternFill>
    </fill>
    <fill>
      <patternFill patternType="solid">
        <fgColor rgb="FFFFFF00"/>
        <bgColor indexed="64"/>
      </patternFill>
    </fill>
    <fill>
      <patternFill patternType="solid">
        <fgColor theme="2" tint="-9.9978637043366805E-2"/>
        <bgColor indexed="31"/>
      </patternFill>
    </fill>
  </fills>
  <borders count="61">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style="dotted">
        <color indexed="64"/>
      </top>
      <bottom/>
      <diagonal/>
    </border>
    <border>
      <left/>
      <right/>
      <top style="dotted">
        <color indexed="64"/>
      </top>
      <bottom style="dotted">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s>
  <cellStyleXfs count="4">
    <xf numFmtId="0" fontId="0" fillId="0" borderId="0"/>
    <xf numFmtId="0" fontId="8" fillId="0" borderId="0"/>
    <xf numFmtId="9" fontId="19" fillId="0" borderId="0" applyFont="0" applyFill="0" applyBorder="0" applyAlignment="0" applyProtection="0"/>
    <xf numFmtId="44" fontId="19" fillId="0" borderId="0" applyFont="0" applyFill="0" applyBorder="0" applyAlignment="0" applyProtection="0"/>
  </cellStyleXfs>
  <cellXfs count="531">
    <xf numFmtId="0" fontId="0" fillId="0" borderId="0" xfId="0"/>
    <xf numFmtId="0" fontId="1" fillId="0" borderId="0" xfId="0" applyFont="1" applyFill="1" applyAlignment="1" applyProtection="1">
      <alignment vertical="center" wrapText="1"/>
    </xf>
    <xf numFmtId="0" fontId="3" fillId="0" borderId="0" xfId="0" applyFont="1" applyFill="1" applyBorder="1" applyAlignment="1" applyProtection="1">
      <alignment horizontal="center" vertical="center"/>
    </xf>
    <xf numFmtId="0" fontId="5" fillId="0" borderId="0" xfId="0" applyFont="1" applyFill="1" applyBorder="1" applyAlignment="1" applyProtection="1">
      <alignment vertical="center" wrapText="1"/>
    </xf>
    <xf numFmtId="0" fontId="1" fillId="0" borderId="0" xfId="0" applyFont="1" applyFill="1" applyBorder="1" applyProtection="1"/>
    <xf numFmtId="0" fontId="8" fillId="0" borderId="0" xfId="0" applyFont="1" applyFill="1" applyBorder="1" applyAlignment="1" applyProtection="1">
      <alignment horizontal="left" vertical="center"/>
    </xf>
    <xf numFmtId="0" fontId="4" fillId="3" borderId="16" xfId="0" applyFont="1" applyFill="1" applyBorder="1" applyAlignment="1" applyProtection="1">
      <alignment horizontal="center" vertical="center" wrapText="1"/>
    </xf>
    <xf numFmtId="0" fontId="21" fillId="0" borderId="0" xfId="0" applyFont="1" applyFill="1" applyBorder="1" applyAlignment="1" applyProtection="1">
      <alignment vertical="center" wrapText="1"/>
    </xf>
    <xf numFmtId="0" fontId="16" fillId="0" borderId="0" xfId="0" applyFont="1" applyFill="1" applyBorder="1" applyAlignment="1" applyProtection="1">
      <alignment horizontal="center" vertical="center"/>
    </xf>
    <xf numFmtId="0" fontId="16" fillId="0" borderId="16" xfId="0" applyFont="1" applyFill="1" applyBorder="1" applyAlignment="1" applyProtection="1">
      <alignment horizontal="left" vertical="center" wrapText="1"/>
      <protection locked="0"/>
    </xf>
    <xf numFmtId="0" fontId="7" fillId="3" borderId="13" xfId="0" applyFont="1" applyFill="1" applyBorder="1" applyAlignment="1" applyProtection="1">
      <alignment horizontal="center" vertical="center"/>
    </xf>
    <xf numFmtId="0" fontId="7" fillId="3" borderId="15" xfId="0" applyFont="1" applyFill="1" applyBorder="1" applyAlignment="1" applyProtection="1">
      <alignment horizontal="center" vertical="center"/>
    </xf>
    <xf numFmtId="0" fontId="14" fillId="3" borderId="16" xfId="0" applyFont="1" applyFill="1" applyBorder="1" applyAlignment="1" applyProtection="1">
      <alignment horizontal="center" vertical="center"/>
    </xf>
    <xf numFmtId="0" fontId="14" fillId="2" borderId="18" xfId="0" applyFont="1" applyFill="1" applyBorder="1" applyAlignment="1" applyProtection="1">
      <alignment horizontal="center" vertical="center"/>
    </xf>
    <xf numFmtId="0" fontId="16" fillId="0" borderId="0" xfId="0" applyFont="1" applyProtection="1"/>
    <xf numFmtId="0" fontId="3" fillId="0" borderId="13" xfId="0" applyFont="1" applyFill="1" applyBorder="1" applyAlignment="1" applyProtection="1">
      <alignment horizontal="center" vertical="center"/>
    </xf>
    <xf numFmtId="1" fontId="16" fillId="0" borderId="16" xfId="0" applyNumberFormat="1" applyFont="1" applyFill="1" applyBorder="1" applyAlignment="1" applyProtection="1">
      <alignment horizontal="right" vertical="center" wrapText="1"/>
      <protection locked="0"/>
    </xf>
    <xf numFmtId="4" fontId="16" fillId="0" borderId="16" xfId="0" applyNumberFormat="1" applyFont="1" applyFill="1" applyBorder="1" applyAlignment="1" applyProtection="1">
      <alignment horizontal="right" vertical="center" wrapText="1"/>
      <protection locked="0"/>
    </xf>
    <xf numFmtId="4" fontId="16" fillId="3" borderId="16" xfId="0" applyNumberFormat="1" applyFont="1" applyFill="1" applyBorder="1" applyAlignment="1" applyProtection="1">
      <alignment horizontal="right" vertical="center" wrapText="1"/>
    </xf>
    <xf numFmtId="0" fontId="3" fillId="0" borderId="13" xfId="0" applyFont="1" applyBorder="1" applyAlignment="1" applyProtection="1">
      <alignment horizontal="center" vertical="center"/>
    </xf>
    <xf numFmtId="4" fontId="15" fillId="3" borderId="24" xfId="0" applyNumberFormat="1" applyFont="1" applyFill="1" applyBorder="1" applyAlignment="1" applyProtection="1">
      <alignment horizontal="right" vertical="center" wrapText="1"/>
    </xf>
    <xf numFmtId="0" fontId="6" fillId="0" borderId="0" xfId="0" applyFont="1" applyFill="1" applyBorder="1" applyAlignment="1" applyProtection="1">
      <alignment vertical="center" wrapText="1"/>
    </xf>
    <xf numFmtId="0" fontId="21" fillId="0" borderId="0" xfId="0" applyFont="1" applyFill="1" applyBorder="1" applyProtection="1"/>
    <xf numFmtId="4" fontId="16" fillId="3" borderId="16" xfId="0" applyNumberFormat="1" applyFont="1" applyFill="1" applyBorder="1" applyAlignment="1" applyProtection="1">
      <alignment horizontal="right" vertical="center"/>
    </xf>
    <xf numFmtId="4" fontId="16" fillId="3" borderId="14" xfId="0" applyNumberFormat="1" applyFont="1" applyFill="1" applyBorder="1" applyAlignment="1" applyProtection="1">
      <alignment horizontal="right" vertical="center"/>
    </xf>
    <xf numFmtId="4" fontId="16" fillId="0" borderId="16" xfId="0" applyNumberFormat="1" applyFont="1" applyFill="1" applyBorder="1" applyAlignment="1" applyProtection="1">
      <alignment horizontal="right" vertical="center"/>
      <protection locked="0"/>
    </xf>
    <xf numFmtId="4" fontId="3" fillId="0" borderId="16" xfId="0" applyNumberFormat="1" applyFont="1" applyFill="1" applyBorder="1" applyAlignment="1" applyProtection="1">
      <alignment horizontal="right" vertical="center"/>
      <protection locked="0"/>
    </xf>
    <xf numFmtId="4" fontId="16" fillId="3" borderId="23" xfId="0" applyNumberFormat="1" applyFont="1" applyFill="1" applyBorder="1" applyAlignment="1" applyProtection="1">
      <alignment horizontal="right" vertical="center"/>
    </xf>
    <xf numFmtId="4" fontId="16" fillId="0" borderId="19" xfId="0" applyNumberFormat="1" applyFont="1" applyBorder="1" applyAlignment="1" applyProtection="1">
      <alignment horizontal="right"/>
      <protection locked="0"/>
    </xf>
    <xf numFmtId="3" fontId="16" fillId="3" borderId="24" xfId="0" applyNumberFormat="1" applyFont="1" applyFill="1" applyBorder="1" applyAlignment="1" applyProtection="1">
      <alignment horizontal="center" vertical="center" wrapText="1"/>
    </xf>
    <xf numFmtId="4" fontId="15" fillId="3" borderId="39" xfId="0" applyNumberFormat="1" applyFont="1" applyFill="1" applyBorder="1" applyAlignment="1" applyProtection="1">
      <alignment horizontal="right" vertical="center" wrapText="1"/>
    </xf>
    <xf numFmtId="4" fontId="15" fillId="3" borderId="35" xfId="0" applyNumberFormat="1" applyFont="1" applyFill="1" applyBorder="1" applyAlignment="1" applyProtection="1">
      <alignment horizontal="right" vertical="center" wrapText="1"/>
    </xf>
    <xf numFmtId="41" fontId="8" fillId="0" borderId="0" xfId="3" applyNumberFormat="1" applyFont="1" applyBorder="1" applyAlignment="1" applyProtection="1">
      <alignment vertical="center" wrapText="1"/>
    </xf>
    <xf numFmtId="0" fontId="1" fillId="0" borderId="0" xfId="0" applyFont="1" applyFill="1" applyBorder="1" applyAlignment="1" applyProtection="1">
      <alignment vertical="center" wrapText="1"/>
    </xf>
    <xf numFmtId="166" fontId="7" fillId="3" borderId="19" xfId="0" applyNumberFormat="1" applyFont="1" applyFill="1" applyBorder="1" applyAlignment="1" applyProtection="1">
      <alignment horizontal="right" vertical="center" wrapText="1"/>
    </xf>
    <xf numFmtId="0" fontId="4" fillId="0" borderId="16" xfId="0" applyFont="1" applyBorder="1" applyAlignment="1" applyProtection="1">
      <alignment horizontal="center" vertical="center"/>
      <protection locked="0"/>
    </xf>
    <xf numFmtId="4" fontId="14" fillId="3" borderId="16" xfId="0" applyNumberFormat="1" applyFont="1" applyFill="1" applyBorder="1" applyAlignment="1" applyProtection="1">
      <alignment vertical="center"/>
    </xf>
    <xf numFmtId="0" fontId="14" fillId="0" borderId="0" xfId="0" applyFont="1" applyAlignment="1" applyProtection="1">
      <alignment horizontal="center" vertical="center"/>
    </xf>
    <xf numFmtId="0" fontId="30" fillId="0" borderId="0" xfId="0" applyFont="1" applyFill="1" applyBorder="1" applyAlignment="1" applyProtection="1">
      <alignment vertical="center" wrapText="1"/>
    </xf>
    <xf numFmtId="3" fontId="15" fillId="3" borderId="24" xfId="0" applyNumberFormat="1" applyFont="1" applyFill="1" applyBorder="1" applyAlignment="1" applyProtection="1">
      <alignment horizontal="center" vertical="center" wrapText="1"/>
    </xf>
    <xf numFmtId="4" fontId="15" fillId="3" borderId="21" xfId="0" applyNumberFormat="1" applyFont="1" applyFill="1" applyBorder="1" applyAlignment="1" applyProtection="1">
      <alignment horizontal="right" vertical="center" wrapText="1"/>
    </xf>
    <xf numFmtId="4" fontId="15" fillId="3" borderId="43" xfId="0" applyNumberFormat="1" applyFont="1" applyFill="1" applyBorder="1" applyAlignment="1" applyProtection="1">
      <alignment horizontal="right" vertical="center" wrapText="1"/>
    </xf>
    <xf numFmtId="0" fontId="12" fillId="0" borderId="0" xfId="0" applyFont="1"/>
    <xf numFmtId="0" fontId="12" fillId="0" borderId="16" xfId="0" applyFont="1" applyBorder="1"/>
    <xf numFmtId="170" fontId="32" fillId="0" borderId="0" xfId="1" applyNumberFormat="1" applyFont="1" applyFill="1"/>
    <xf numFmtId="4" fontId="32" fillId="0" borderId="0" xfId="1" applyNumberFormat="1" applyFont="1" applyFill="1"/>
    <xf numFmtId="4" fontId="34" fillId="0" borderId="0" xfId="1" applyNumberFormat="1" applyFont="1" applyFill="1"/>
    <xf numFmtId="0" fontId="16" fillId="0" borderId="0" xfId="0" applyFont="1" applyAlignment="1" applyProtection="1"/>
    <xf numFmtId="0" fontId="10" fillId="0" borderId="0" xfId="0" applyFont="1" applyProtection="1"/>
    <xf numFmtId="0" fontId="10" fillId="0" borderId="0" xfId="0" applyFont="1" applyFill="1" applyAlignment="1" applyProtection="1">
      <alignment vertical="center"/>
    </xf>
    <xf numFmtId="0" fontId="10" fillId="0" borderId="0" xfId="0" applyFont="1" applyAlignment="1" applyProtection="1">
      <alignment vertical="center"/>
    </xf>
    <xf numFmtId="0" fontId="10" fillId="0" borderId="0" xfId="0" applyFont="1" applyFill="1" applyAlignment="1" applyProtection="1">
      <alignment vertical="center" wrapText="1"/>
    </xf>
    <xf numFmtId="0" fontId="10" fillId="0" borderId="0" xfId="0" applyFont="1" applyAlignment="1" applyProtection="1">
      <alignment vertical="center" wrapText="1"/>
    </xf>
    <xf numFmtId="0" fontId="11" fillId="0" borderId="0" xfId="0" applyFont="1" applyFill="1" applyAlignment="1" applyProtection="1">
      <alignment wrapText="1"/>
    </xf>
    <xf numFmtId="0" fontId="11" fillId="0" borderId="0" xfId="0" applyFont="1" applyAlignment="1" applyProtection="1">
      <alignment wrapText="1"/>
    </xf>
    <xf numFmtId="0" fontId="10" fillId="0" borderId="0" xfId="0" applyFont="1" applyFill="1" applyProtection="1"/>
    <xf numFmtId="0" fontId="10" fillId="0" borderId="0" xfId="0" applyFont="1" applyFill="1" applyAlignment="1" applyProtection="1"/>
    <xf numFmtId="0" fontId="16" fillId="0" borderId="0" xfId="0" applyFont="1" applyFill="1" applyProtection="1"/>
    <xf numFmtId="0" fontId="16" fillId="0" borderId="0" xfId="0" applyFont="1" applyBorder="1" applyProtection="1"/>
    <xf numFmtId="0" fontId="10" fillId="0" borderId="0" xfId="0" applyFont="1" applyFill="1" applyAlignment="1" applyProtection="1">
      <alignment wrapText="1"/>
    </xf>
    <xf numFmtId="0" fontId="15" fillId="0" borderId="0" xfId="0" applyFont="1" applyFill="1" applyAlignment="1" applyProtection="1">
      <alignment vertical="center" wrapText="1"/>
    </xf>
    <xf numFmtId="0" fontId="13" fillId="0" borderId="0" xfId="0" applyFont="1" applyFill="1" applyAlignment="1" applyProtection="1">
      <alignment vertical="center"/>
    </xf>
    <xf numFmtId="0" fontId="11" fillId="0" borderId="0" xfId="0" applyFont="1" applyAlignment="1" applyProtection="1">
      <alignment vertical="center" wrapText="1"/>
    </xf>
    <xf numFmtId="0" fontId="17" fillId="0" borderId="0" xfId="0" applyFont="1" applyFill="1" applyAlignment="1" applyProtection="1">
      <alignment vertical="center" wrapText="1"/>
    </xf>
    <xf numFmtId="0" fontId="18" fillId="0" borderId="0" xfId="0" applyFont="1" applyFill="1" applyAlignment="1" applyProtection="1">
      <alignment vertical="center" wrapText="1"/>
    </xf>
    <xf numFmtId="0" fontId="11" fillId="0" borderId="0" xfId="0" applyFont="1" applyFill="1" applyAlignment="1" applyProtection="1">
      <alignment vertical="center" wrapText="1"/>
    </xf>
    <xf numFmtId="0" fontId="13" fillId="0" borderId="0" xfId="0" applyFont="1" applyFill="1" applyAlignment="1" applyProtection="1">
      <alignment horizontal="left" vertical="center" wrapText="1"/>
    </xf>
    <xf numFmtId="4" fontId="16" fillId="0" borderId="0" xfId="0" applyNumberFormat="1" applyFont="1" applyFill="1" applyProtection="1"/>
    <xf numFmtId="0" fontId="11" fillId="0" borderId="0" xfId="0" applyFont="1" applyFill="1" applyAlignment="1" applyProtection="1">
      <alignment vertical="center"/>
    </xf>
    <xf numFmtId="0" fontId="10" fillId="0" borderId="0" xfId="0" applyFont="1" applyAlignment="1" applyProtection="1">
      <alignment wrapText="1"/>
    </xf>
    <xf numFmtId="0" fontId="14" fillId="0" borderId="0" xfId="0" applyFont="1" applyProtection="1"/>
    <xf numFmtId="0" fontId="14" fillId="0" borderId="0" xfId="0" applyFont="1" applyFill="1" applyAlignment="1" applyProtection="1">
      <alignment vertical="center" wrapText="1"/>
    </xf>
    <xf numFmtId="0" fontId="10" fillId="0" borderId="0" xfId="0" applyFont="1" applyFill="1" applyAlignment="1" applyProtection="1">
      <alignment horizontal="left" vertical="center" indent="4"/>
    </xf>
    <xf numFmtId="0" fontId="6" fillId="0" borderId="0" xfId="0" applyFont="1" applyFill="1" applyBorder="1" applyAlignment="1" applyProtection="1">
      <alignment horizontal="center" vertical="center"/>
    </xf>
    <xf numFmtId="0" fontId="3" fillId="0" borderId="31" xfId="0" applyFont="1" applyBorder="1" applyAlignment="1" applyProtection="1">
      <alignment horizontal="center" vertical="center"/>
    </xf>
    <xf numFmtId="0" fontId="16" fillId="0" borderId="13" xfId="0" applyFont="1" applyBorder="1" applyAlignment="1" applyProtection="1">
      <alignment horizontal="center"/>
    </xf>
    <xf numFmtId="0" fontId="16" fillId="0" borderId="31" xfId="0" applyFont="1" applyBorder="1" applyAlignment="1" applyProtection="1">
      <alignment horizontal="center"/>
    </xf>
    <xf numFmtId="0" fontId="16" fillId="0" borderId="31" xfId="0" applyFont="1" applyFill="1" applyBorder="1" applyAlignment="1" applyProtection="1">
      <alignment horizontal="center"/>
    </xf>
    <xf numFmtId="0" fontId="16" fillId="0" borderId="34" xfId="0" applyFont="1" applyBorder="1" applyAlignment="1" applyProtection="1">
      <alignment horizontal="center"/>
    </xf>
    <xf numFmtId="0" fontId="16" fillId="0" borderId="0" xfId="0" applyFont="1" applyAlignment="1" applyProtection="1">
      <alignment wrapText="1"/>
    </xf>
    <xf numFmtId="0" fontId="16" fillId="0" borderId="0" xfId="0" applyFont="1" applyAlignment="1" applyProtection="1">
      <alignment horizontal="center" wrapText="1"/>
    </xf>
    <xf numFmtId="0" fontId="2" fillId="0" borderId="0" xfId="0" applyFont="1" applyFill="1" applyBorder="1" applyAlignment="1" applyProtection="1">
      <alignment vertical="center" wrapText="1"/>
    </xf>
    <xf numFmtId="0" fontId="0" fillId="0" borderId="0" xfId="0" applyProtection="1"/>
    <xf numFmtId="0" fontId="0" fillId="0" borderId="0" xfId="0" applyAlignment="1" applyProtection="1"/>
    <xf numFmtId="0" fontId="0" fillId="0" borderId="0" xfId="0" applyAlignment="1" applyProtection="1">
      <alignment horizontal="center"/>
    </xf>
    <xf numFmtId="0" fontId="9" fillId="0" borderId="0" xfId="0" applyFont="1" applyAlignment="1" applyProtection="1">
      <alignment vertical="center"/>
    </xf>
    <xf numFmtId="4" fontId="16" fillId="0" borderId="0" xfId="0" applyNumberFormat="1" applyFont="1" applyFill="1" applyBorder="1" applyAlignment="1" applyProtection="1">
      <alignment horizontal="right" vertical="center" wrapText="1"/>
    </xf>
    <xf numFmtId="168" fontId="4" fillId="4" borderId="16" xfId="0" applyNumberFormat="1" applyFont="1" applyFill="1" applyBorder="1" applyAlignment="1" applyProtection="1">
      <alignment horizontal="center" vertical="center"/>
      <protection locked="0"/>
    </xf>
    <xf numFmtId="0" fontId="8" fillId="0" borderId="0" xfId="0" applyFont="1" applyAlignment="1" applyProtection="1">
      <alignment vertical="center"/>
    </xf>
    <xf numFmtId="0" fontId="8" fillId="0" borderId="0" xfId="0" applyFont="1" applyAlignment="1" applyProtection="1">
      <alignment horizontal="center"/>
    </xf>
    <xf numFmtId="0" fontId="7" fillId="0" borderId="13" xfId="0" applyFont="1" applyFill="1" applyBorder="1" applyAlignment="1" applyProtection="1">
      <alignment horizontal="center" vertical="center"/>
    </xf>
    <xf numFmtId="0" fontId="7" fillId="0" borderId="13" xfId="0" applyFont="1" applyBorder="1" applyAlignment="1" applyProtection="1">
      <alignment horizontal="center" vertical="center"/>
    </xf>
    <xf numFmtId="0" fontId="7" fillId="7" borderId="7" xfId="0" applyFont="1" applyFill="1" applyBorder="1" applyAlignment="1" applyProtection="1">
      <alignment horizontal="center" vertical="center" wrapText="1"/>
    </xf>
    <xf numFmtId="0" fontId="7" fillId="7" borderId="12" xfId="0" applyFont="1" applyFill="1" applyBorder="1" applyAlignment="1" applyProtection="1">
      <alignment horizontal="center" vertical="center" wrapText="1"/>
    </xf>
    <xf numFmtId="0" fontId="7" fillId="7" borderId="13" xfId="0" applyFont="1" applyFill="1" applyBorder="1" applyAlignment="1" applyProtection="1">
      <alignment horizontal="center" vertical="center"/>
    </xf>
    <xf numFmtId="0" fontId="7" fillId="7" borderId="40" xfId="0" applyFont="1" applyFill="1" applyBorder="1" applyAlignment="1" applyProtection="1">
      <alignment horizontal="center" vertical="center"/>
    </xf>
    <xf numFmtId="0" fontId="7" fillId="7" borderId="9" xfId="0" applyFont="1" applyFill="1" applyBorder="1" applyAlignment="1" applyProtection="1">
      <alignment horizontal="center" vertical="center"/>
    </xf>
    <xf numFmtId="0" fontId="7" fillId="7" borderId="17" xfId="0" applyFont="1" applyFill="1" applyBorder="1" applyAlignment="1" applyProtection="1">
      <alignment horizontal="center" vertical="center"/>
    </xf>
    <xf numFmtId="0" fontId="4" fillId="0" borderId="13" xfId="0" applyFont="1" applyFill="1" applyBorder="1" applyAlignment="1" applyProtection="1">
      <alignment horizontal="center" vertical="center"/>
    </xf>
    <xf numFmtId="0" fontId="4" fillId="0" borderId="13" xfId="0" applyFont="1" applyBorder="1" applyAlignment="1" applyProtection="1">
      <alignment horizontal="center" vertical="center"/>
    </xf>
    <xf numFmtId="164" fontId="7" fillId="3" borderId="19" xfId="0" applyNumberFormat="1" applyFont="1" applyFill="1" applyBorder="1" applyAlignment="1" applyProtection="1">
      <alignment horizontal="center" vertical="center" wrapText="1"/>
    </xf>
    <xf numFmtId="0" fontId="36" fillId="3" borderId="19" xfId="0" applyFont="1" applyFill="1" applyBorder="1" applyAlignment="1" applyProtection="1">
      <alignment horizontal="center" vertical="center" wrapText="1"/>
    </xf>
    <xf numFmtId="4" fontId="37" fillId="3" borderId="20" xfId="0" applyNumberFormat="1" applyFont="1" applyFill="1" applyBorder="1" applyAlignment="1" applyProtection="1">
      <alignment horizontal="right" vertical="center" wrapText="1"/>
    </xf>
    <xf numFmtId="0" fontId="21" fillId="0" borderId="0" xfId="0" applyFont="1" applyFill="1" applyBorder="1" applyAlignment="1" applyProtection="1">
      <alignment horizontal="right" vertical="center" wrapText="1"/>
    </xf>
    <xf numFmtId="3" fontId="4" fillId="0" borderId="16" xfId="0" applyNumberFormat="1" applyFont="1" applyFill="1" applyBorder="1" applyAlignment="1" applyProtection="1">
      <alignment horizontal="right" vertical="center" wrapText="1"/>
      <protection locked="0"/>
    </xf>
    <xf numFmtId="49" fontId="4" fillId="0" borderId="16" xfId="0" applyNumberFormat="1" applyFont="1" applyFill="1" applyBorder="1" applyAlignment="1" applyProtection="1">
      <alignment horizontal="right" vertical="center" wrapText="1"/>
      <protection locked="0"/>
    </xf>
    <xf numFmtId="0" fontId="7" fillId="7" borderId="32" xfId="0" applyFont="1" applyFill="1" applyBorder="1" applyAlignment="1" applyProtection="1">
      <alignment horizontal="center" vertical="center" wrapText="1"/>
    </xf>
    <xf numFmtId="0" fontId="7" fillId="7" borderId="29" xfId="0" applyFont="1" applyFill="1" applyBorder="1" applyAlignment="1" applyProtection="1">
      <alignment horizontal="center" vertical="center" wrapText="1"/>
    </xf>
    <xf numFmtId="0" fontId="7" fillId="7" borderId="18" xfId="0" applyFont="1" applyFill="1" applyBorder="1" applyAlignment="1" applyProtection="1">
      <alignment horizontal="center" vertical="center"/>
    </xf>
    <xf numFmtId="0" fontId="10" fillId="0" borderId="0" xfId="0" applyFont="1" applyAlignment="1" applyProtection="1">
      <alignment horizontal="right"/>
    </xf>
    <xf numFmtId="49" fontId="4" fillId="0" borderId="16" xfId="0" applyNumberFormat="1" applyFont="1" applyBorder="1" applyAlignment="1" applyProtection="1">
      <alignment vertical="center" wrapText="1"/>
      <protection locked="0"/>
    </xf>
    <xf numFmtId="49" fontId="14" fillId="0" borderId="16" xfId="0" applyNumberFormat="1" applyFont="1" applyBorder="1" applyAlignment="1" applyProtection="1">
      <alignment vertical="center"/>
      <protection locked="0"/>
    </xf>
    <xf numFmtId="49" fontId="14" fillId="0" borderId="16" xfId="0" applyNumberFormat="1" applyFont="1" applyBorder="1" applyAlignment="1" applyProtection="1">
      <alignment vertical="center" wrapText="1"/>
      <protection locked="0"/>
    </xf>
    <xf numFmtId="49" fontId="14" fillId="0" borderId="16" xfId="0" applyNumberFormat="1" applyFont="1" applyBorder="1" applyAlignment="1" applyProtection="1">
      <alignment horizontal="center" vertical="center"/>
      <protection locked="0"/>
    </xf>
    <xf numFmtId="4" fontId="4" fillId="0" borderId="16" xfId="0" applyNumberFormat="1" applyFont="1" applyBorder="1" applyAlignment="1" applyProtection="1">
      <alignment horizontal="center" vertical="center"/>
      <protection locked="0"/>
    </xf>
    <xf numFmtId="49" fontId="4" fillId="0" borderId="16" xfId="0" applyNumberFormat="1" applyFont="1" applyBorder="1" applyAlignment="1" applyProtection="1">
      <alignment horizontal="right" vertical="center"/>
      <protection locked="0"/>
    </xf>
    <xf numFmtId="49" fontId="4" fillId="5" borderId="16" xfId="0" applyNumberFormat="1" applyFont="1" applyFill="1" applyBorder="1" applyAlignment="1" applyProtection="1">
      <alignment horizontal="center" vertical="center" wrapText="1"/>
      <protection locked="0"/>
    </xf>
    <xf numFmtId="4" fontId="4" fillId="0" borderId="16" xfId="0" applyNumberFormat="1"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29" fillId="7" borderId="13" xfId="0" applyFont="1" applyFill="1" applyBorder="1" applyAlignment="1" applyProtection="1">
      <alignment horizontal="center" vertical="center" wrapText="1"/>
    </xf>
    <xf numFmtId="169" fontId="4" fillId="0" borderId="13" xfId="3" applyNumberFormat="1" applyFont="1" applyBorder="1" applyAlignment="1" applyProtection="1">
      <alignment vertical="center" wrapText="1"/>
    </xf>
    <xf numFmtId="4" fontId="16" fillId="0" borderId="18" xfId="0" applyNumberFormat="1" applyFont="1" applyFill="1" applyBorder="1" applyAlignment="1" applyProtection="1">
      <alignment horizontal="right" vertical="center" wrapText="1"/>
      <protection locked="0"/>
    </xf>
    <xf numFmtId="4" fontId="26" fillId="3" borderId="19" xfId="0" applyNumberFormat="1" applyFont="1" applyFill="1" applyBorder="1" applyAlignment="1" applyProtection="1">
      <alignment horizontal="right" vertical="center" wrapText="1"/>
    </xf>
    <xf numFmtId="4" fontId="26" fillId="3" borderId="20" xfId="0" applyNumberFormat="1" applyFont="1" applyFill="1" applyBorder="1" applyAlignment="1" applyProtection="1">
      <alignment horizontal="right" vertical="center" wrapText="1"/>
    </xf>
    <xf numFmtId="4" fontId="26" fillId="3" borderId="19" xfId="0" applyNumberFormat="1" applyFont="1" applyFill="1" applyBorder="1" applyAlignment="1" applyProtection="1">
      <alignment vertical="center"/>
    </xf>
    <xf numFmtId="165" fontId="4" fillId="0" borderId="16" xfId="0" applyNumberFormat="1" applyFont="1" applyBorder="1" applyAlignment="1" applyProtection="1">
      <alignment horizontal="right" vertical="center"/>
      <protection locked="0"/>
    </xf>
    <xf numFmtId="0" fontId="38" fillId="0" borderId="0" xfId="0" applyFont="1" applyAlignment="1" applyProtection="1">
      <alignment vertical="center"/>
    </xf>
    <xf numFmtId="0" fontId="39" fillId="0" borderId="0" xfId="0" applyFont="1" applyProtection="1"/>
    <xf numFmtId="0" fontId="3" fillId="0" borderId="0" xfId="0" applyFont="1" applyProtection="1"/>
    <xf numFmtId="0" fontId="6" fillId="7" borderId="13" xfId="0" applyFont="1" applyFill="1" applyBorder="1" applyAlignment="1" applyProtection="1">
      <alignment horizontal="center" vertical="center" wrapText="1"/>
    </xf>
    <xf numFmtId="0" fontId="6" fillId="7" borderId="9" xfId="0" applyFont="1" applyFill="1" applyBorder="1" applyAlignment="1" applyProtection="1">
      <alignment horizontal="center" vertical="center" wrapText="1"/>
    </xf>
    <xf numFmtId="0" fontId="6" fillId="7" borderId="15" xfId="0" applyFont="1" applyFill="1" applyBorder="1" applyAlignment="1" applyProtection="1">
      <alignment horizontal="center" vertical="center" wrapText="1"/>
    </xf>
    <xf numFmtId="0" fontId="6" fillId="7" borderId="12" xfId="0" applyFont="1" applyFill="1" applyBorder="1" applyAlignment="1" applyProtection="1">
      <alignment horizontal="center" vertical="center" wrapText="1"/>
    </xf>
    <xf numFmtId="4" fontId="16" fillId="0" borderId="14" xfId="0" applyNumberFormat="1" applyFont="1" applyFill="1" applyBorder="1" applyAlignment="1" applyProtection="1">
      <alignment horizontal="right" vertical="center"/>
      <protection locked="0"/>
    </xf>
    <xf numFmtId="0" fontId="4" fillId="0" borderId="16" xfId="0" applyFont="1" applyFill="1" applyBorder="1" applyAlignment="1" applyProtection="1">
      <alignment horizontal="left" vertical="center" wrapText="1"/>
      <protection locked="0"/>
    </xf>
    <xf numFmtId="14" fontId="4" fillId="0" borderId="16" xfId="0" applyNumberFormat="1" applyFont="1" applyFill="1" applyBorder="1" applyAlignment="1" applyProtection="1">
      <alignment horizontal="right" vertical="center" wrapText="1"/>
      <protection locked="0"/>
    </xf>
    <xf numFmtId="0" fontId="3" fillId="0" borderId="0" xfId="0" applyFont="1" applyAlignment="1" applyProtection="1">
      <alignment horizontal="right"/>
    </xf>
    <xf numFmtId="0" fontId="7" fillId="2" borderId="16" xfId="0" applyFont="1" applyFill="1" applyBorder="1" applyAlignment="1" applyProtection="1">
      <alignment horizontal="center" vertical="center" wrapText="1"/>
    </xf>
    <xf numFmtId="0" fontId="16" fillId="0" borderId="0" xfId="0" applyFont="1" applyAlignment="1" applyProtection="1">
      <alignment horizontal="center"/>
    </xf>
    <xf numFmtId="0" fontId="10" fillId="0" borderId="0" xfId="0" applyFont="1" applyAlignment="1" applyProtection="1">
      <alignment horizontal="left"/>
    </xf>
    <xf numFmtId="0" fontId="16" fillId="0" borderId="0" xfId="0" applyFont="1" applyAlignment="1" applyProtection="1">
      <alignment horizontal="center" vertical="center"/>
    </xf>
    <xf numFmtId="0" fontId="3" fillId="3" borderId="16" xfId="0" applyFont="1" applyFill="1" applyBorder="1" applyAlignment="1" applyProtection="1">
      <alignment horizontal="right" vertical="center" wrapText="1"/>
    </xf>
    <xf numFmtId="0" fontId="3" fillId="2" borderId="16" xfId="0" applyFont="1" applyFill="1" applyBorder="1" applyAlignment="1" applyProtection="1">
      <alignment horizontal="right" vertical="center" wrapText="1"/>
    </xf>
    <xf numFmtId="0" fontId="41" fillId="0" borderId="0" xfId="0" applyFont="1" applyAlignment="1" applyProtection="1"/>
    <xf numFmtId="0" fontId="21" fillId="0" borderId="0" xfId="0" applyFont="1" applyAlignment="1" applyProtection="1">
      <alignment horizontal="left"/>
    </xf>
    <xf numFmtId="0" fontId="16" fillId="0" borderId="0" xfId="0" applyFont="1" applyFill="1" applyAlignment="1" applyProtection="1"/>
    <xf numFmtId="0" fontId="16" fillId="0" borderId="14" xfId="0" applyFont="1" applyFill="1" applyBorder="1" applyAlignment="1" applyProtection="1">
      <alignment horizontal="left" vertical="center" wrapText="1"/>
      <protection locked="0"/>
    </xf>
    <xf numFmtId="0" fontId="3" fillId="6" borderId="0" xfId="0" applyFont="1" applyFill="1" applyBorder="1" applyAlignment="1" applyProtection="1">
      <alignment horizontal="center" vertical="center" wrapText="1"/>
      <protection locked="0"/>
    </xf>
    <xf numFmtId="4" fontId="3" fillId="0" borderId="16" xfId="0" applyNumberFormat="1" applyFont="1" applyFill="1" applyBorder="1" applyAlignment="1" applyProtection="1">
      <alignment horizontal="right" vertical="center" wrapText="1"/>
      <protection locked="0"/>
    </xf>
    <xf numFmtId="0" fontId="7" fillId="7" borderId="6" xfId="0" applyFont="1" applyFill="1" applyBorder="1" applyAlignment="1" applyProtection="1">
      <alignment horizontal="center" vertical="center" wrapText="1"/>
    </xf>
    <xf numFmtId="0" fontId="7" fillId="7" borderId="16" xfId="0" applyFont="1" applyFill="1" applyBorder="1" applyAlignment="1" applyProtection="1">
      <alignment horizontal="center" vertical="center" wrapText="1"/>
    </xf>
    <xf numFmtId="0" fontId="29" fillId="0" borderId="0" xfId="0" applyFont="1" applyFill="1" applyBorder="1" applyAlignment="1" applyProtection="1">
      <alignment vertical="center" wrapText="1"/>
    </xf>
    <xf numFmtId="0" fontId="16" fillId="0" borderId="0" xfId="0" applyFont="1" applyFill="1" applyBorder="1" applyProtection="1"/>
    <xf numFmtId="4" fontId="7" fillId="0" borderId="0" xfId="0" applyNumberFormat="1" applyFont="1" applyFill="1" applyBorder="1" applyAlignment="1" applyProtection="1">
      <alignment vertical="center"/>
    </xf>
    <xf numFmtId="0" fontId="28" fillId="7" borderId="8" xfId="0" applyFont="1" applyFill="1" applyBorder="1" applyAlignment="1" applyProtection="1">
      <alignment horizontal="center" vertical="center" wrapText="1"/>
    </xf>
    <xf numFmtId="0" fontId="28" fillId="7" borderId="11" xfId="0" applyFont="1" applyFill="1" applyBorder="1" applyAlignment="1" applyProtection="1">
      <alignment horizontal="center" vertical="center" wrapText="1"/>
    </xf>
    <xf numFmtId="0" fontId="28" fillId="7" borderId="10" xfId="0" applyFont="1" applyFill="1" applyBorder="1" applyAlignment="1" applyProtection="1">
      <alignment horizontal="center" vertical="center" wrapText="1"/>
    </xf>
    <xf numFmtId="0" fontId="27" fillId="0" borderId="0" xfId="0" applyFont="1" applyAlignment="1" applyProtection="1">
      <alignment horizontal="center"/>
    </xf>
    <xf numFmtId="0" fontId="28" fillId="0" borderId="0" xfId="0" applyFont="1" applyFill="1" applyBorder="1" applyAlignment="1" applyProtection="1">
      <alignment horizontal="center" vertical="center" wrapText="1"/>
    </xf>
    <xf numFmtId="0" fontId="27" fillId="0" borderId="0" xfId="0" applyFont="1" applyFill="1" applyBorder="1" applyAlignment="1" applyProtection="1">
      <alignment horizontal="center"/>
    </xf>
    <xf numFmtId="0" fontId="29" fillId="0" borderId="0" xfId="0" applyFont="1" applyAlignment="1" applyProtection="1">
      <alignment horizontal="center"/>
    </xf>
    <xf numFmtId="4" fontId="4" fillId="0" borderId="18" xfId="0" applyNumberFormat="1" applyFont="1" applyBorder="1" applyAlignment="1" applyProtection="1">
      <protection locked="0"/>
    </xf>
    <xf numFmtId="4" fontId="4" fillId="0" borderId="16" xfId="0" applyNumberFormat="1" applyFont="1" applyBorder="1" applyAlignment="1" applyProtection="1">
      <protection locked="0"/>
    </xf>
    <xf numFmtId="4" fontId="4" fillId="0" borderId="0" xfId="0" applyNumberFormat="1" applyFont="1" applyFill="1" applyBorder="1" applyAlignment="1" applyProtection="1"/>
    <xf numFmtId="4" fontId="3" fillId="3" borderId="16" xfId="0" applyNumberFormat="1" applyFont="1" applyFill="1" applyBorder="1" applyAlignment="1" applyProtection="1">
      <alignment horizontal="right" vertical="center" wrapText="1"/>
    </xf>
    <xf numFmtId="0" fontId="6" fillId="7" borderId="30" xfId="0" applyFont="1" applyFill="1" applyBorder="1" applyAlignment="1" applyProtection="1">
      <alignment horizontal="center" vertical="center" wrapText="1"/>
    </xf>
    <xf numFmtId="0" fontId="6" fillId="7" borderId="6"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16" fillId="2" borderId="16" xfId="0" applyFont="1" applyFill="1" applyBorder="1" applyAlignment="1" applyProtection="1">
      <alignment horizontal="center" vertical="center" wrapText="1"/>
    </xf>
    <xf numFmtId="0" fontId="15" fillId="2" borderId="16" xfId="0" applyFont="1" applyFill="1" applyBorder="1" applyAlignment="1" applyProtection="1">
      <alignment horizontal="center" vertical="center" wrapText="1"/>
    </xf>
    <xf numFmtId="0" fontId="15" fillId="2" borderId="18" xfId="0" applyFont="1" applyFill="1" applyBorder="1" applyAlignment="1" applyProtection="1">
      <alignment horizontal="center" vertical="center" wrapText="1"/>
    </xf>
    <xf numFmtId="0" fontId="16" fillId="2" borderId="8" xfId="0" applyFont="1" applyFill="1" applyBorder="1" applyAlignment="1" applyProtection="1">
      <alignment horizontal="center" vertical="center" wrapText="1"/>
    </xf>
    <xf numFmtId="0" fontId="16" fillId="2" borderId="11" xfId="0" applyFont="1" applyFill="1" applyBorder="1" applyAlignment="1" applyProtection="1">
      <alignment horizontal="center" vertical="center" wrapText="1"/>
    </xf>
    <xf numFmtId="0" fontId="15" fillId="2" borderId="1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5" fillId="2" borderId="9" xfId="0" applyFont="1" applyFill="1" applyBorder="1" applyAlignment="1" applyProtection="1">
      <alignment horizontal="center" vertical="center" wrapText="1"/>
    </xf>
    <xf numFmtId="0" fontId="15" fillId="2" borderId="22" xfId="0" applyFont="1" applyFill="1" applyBorder="1" applyAlignment="1" applyProtection="1">
      <alignment horizontal="center" vertical="center" wrapText="1"/>
    </xf>
    <xf numFmtId="0" fontId="15" fillId="2" borderId="12" xfId="0" applyFont="1" applyFill="1" applyBorder="1" applyAlignment="1" applyProtection="1">
      <alignment horizontal="center" vertical="center" wrapText="1"/>
    </xf>
    <xf numFmtId="0" fontId="6" fillId="7" borderId="8" xfId="0" applyFont="1" applyFill="1" applyBorder="1" applyAlignment="1" applyProtection="1">
      <alignment horizontal="center" vertical="center" wrapText="1"/>
    </xf>
    <xf numFmtId="0" fontId="6" fillId="7" borderId="11" xfId="0" applyFont="1" applyFill="1" applyBorder="1" applyAlignment="1" applyProtection="1">
      <alignment horizontal="center" vertical="center" wrapText="1"/>
    </xf>
    <xf numFmtId="0" fontId="6" fillId="7" borderId="10" xfId="0" applyFont="1" applyFill="1" applyBorder="1" applyAlignment="1" applyProtection="1">
      <alignment horizontal="center" vertical="center" wrapText="1"/>
    </xf>
    <xf numFmtId="0" fontId="7" fillId="7" borderId="22" xfId="0" applyFont="1" applyFill="1" applyBorder="1" applyAlignment="1" applyProtection="1">
      <alignment horizontal="center" vertical="center" wrapText="1"/>
    </xf>
    <xf numFmtId="4" fontId="47" fillId="0" borderId="0" xfId="0" applyNumberFormat="1" applyFont="1" applyFill="1" applyProtection="1"/>
    <xf numFmtId="4" fontId="48" fillId="0" borderId="0" xfId="0" applyNumberFormat="1" applyFont="1" applyFill="1" applyBorder="1" applyProtection="1"/>
    <xf numFmtId="4" fontId="46" fillId="0" borderId="0" xfId="0" applyNumberFormat="1" applyFont="1" applyFill="1" applyBorder="1" applyProtection="1"/>
    <xf numFmtId="4" fontId="46" fillId="0" borderId="0" xfId="0" applyNumberFormat="1" applyFont="1" applyFill="1" applyProtection="1"/>
    <xf numFmtId="0" fontId="13" fillId="0" borderId="0" xfId="0" applyFont="1" applyFill="1" applyAlignment="1" applyProtection="1">
      <alignment vertical="center" wrapText="1"/>
    </xf>
    <xf numFmtId="0" fontId="15" fillId="0" borderId="0" xfId="0" applyFont="1" applyFill="1" applyAlignment="1" applyProtection="1"/>
    <xf numFmtId="0" fontId="13" fillId="0" borderId="0" xfId="0" applyFont="1" applyFill="1" applyAlignment="1" applyProtection="1">
      <alignment horizontal="center" vertical="center"/>
    </xf>
    <xf numFmtId="0" fontId="24" fillId="0" borderId="0" xfId="0" applyFont="1" applyFill="1" applyAlignment="1" applyProtection="1">
      <alignment vertical="center" wrapText="1"/>
    </xf>
    <xf numFmtId="4" fontId="46" fillId="0" borderId="0" xfId="0" applyNumberFormat="1" applyFont="1" applyFill="1" applyAlignment="1" applyProtection="1"/>
    <xf numFmtId="0" fontId="13" fillId="0" borderId="0" xfId="0" applyFont="1" applyFill="1" applyAlignment="1" applyProtection="1"/>
    <xf numFmtId="0" fontId="13" fillId="0" borderId="0" xfId="0" applyFont="1" applyFill="1" applyAlignment="1" applyProtection="1">
      <alignment wrapText="1"/>
    </xf>
    <xf numFmtId="4" fontId="46" fillId="0" borderId="0" xfId="0" applyNumberFormat="1" applyFont="1" applyFill="1" applyAlignment="1" applyProtection="1">
      <alignment vertical="top"/>
    </xf>
    <xf numFmtId="4" fontId="48" fillId="0" borderId="0" xfId="0" applyNumberFormat="1" applyFont="1" applyFill="1" applyAlignment="1" applyProtection="1"/>
    <xf numFmtId="49" fontId="4" fillId="0" borderId="14" xfId="0" applyNumberFormat="1" applyFont="1" applyFill="1" applyBorder="1" applyAlignment="1" applyProtection="1">
      <alignment horizontal="right" vertical="center" wrapText="1"/>
      <protection locked="0"/>
    </xf>
    <xf numFmtId="0" fontId="8" fillId="0" borderId="0" xfId="0" applyFont="1" applyFill="1" applyBorder="1" applyAlignment="1" applyProtection="1">
      <alignment horizontal="right" wrapText="1"/>
    </xf>
    <xf numFmtId="3" fontId="16" fillId="3" borderId="47" xfId="0" applyNumberFormat="1" applyFont="1" applyFill="1" applyBorder="1" applyAlignment="1" applyProtection="1">
      <alignment horizontal="center" vertical="center" wrapText="1"/>
    </xf>
    <xf numFmtId="4" fontId="16" fillId="3" borderId="43" xfId="0" applyNumberFormat="1" applyFont="1" applyFill="1" applyBorder="1" applyAlignment="1" applyProtection="1">
      <alignment horizontal="right" vertical="center"/>
    </xf>
    <xf numFmtId="0" fontId="15" fillId="2" borderId="14" xfId="0" applyFont="1" applyFill="1" applyBorder="1" applyAlignment="1" applyProtection="1">
      <alignment horizontal="center" vertical="center" wrapText="1"/>
    </xf>
    <xf numFmtId="0" fontId="6" fillId="0" borderId="0" xfId="0" applyFont="1" applyFill="1" applyBorder="1" applyAlignment="1" applyProtection="1">
      <alignment horizontal="left" vertical="center"/>
    </xf>
    <xf numFmtId="4" fontId="15" fillId="0" borderId="0" xfId="0" applyNumberFormat="1" applyFont="1" applyFill="1" applyBorder="1" applyAlignment="1" applyProtection="1">
      <alignment horizontal="right" vertical="center" wrapText="1"/>
    </xf>
    <xf numFmtId="3" fontId="16" fillId="0" borderId="0" xfId="0" applyNumberFormat="1" applyFont="1" applyFill="1" applyBorder="1" applyAlignment="1" applyProtection="1">
      <alignment horizontal="center" vertical="center" wrapText="1"/>
    </xf>
    <xf numFmtId="4" fontId="16" fillId="0" borderId="0" xfId="0" applyNumberFormat="1" applyFont="1" applyFill="1" applyBorder="1" applyAlignment="1" applyProtection="1">
      <alignment horizontal="right" vertical="center"/>
    </xf>
    <xf numFmtId="4" fontId="32" fillId="0" borderId="0" xfId="1" applyNumberFormat="1" applyFont="1"/>
    <xf numFmtId="3" fontId="16" fillId="3" borderId="21" xfId="0" applyNumberFormat="1" applyFont="1" applyFill="1" applyBorder="1" applyAlignment="1" applyProtection="1">
      <alignment horizontal="center" vertical="center" wrapText="1"/>
    </xf>
    <xf numFmtId="3" fontId="16" fillId="3" borderId="44" xfId="0" applyNumberFormat="1" applyFont="1" applyFill="1" applyBorder="1" applyAlignment="1" applyProtection="1">
      <alignment horizontal="center" vertical="center" wrapText="1"/>
    </xf>
    <xf numFmtId="4" fontId="15" fillId="3" borderId="48" xfId="0" applyNumberFormat="1" applyFont="1" applyFill="1" applyBorder="1" applyAlignment="1" applyProtection="1">
      <alignment horizontal="right" vertical="center" wrapText="1"/>
    </xf>
    <xf numFmtId="0" fontId="16" fillId="0" borderId="0" xfId="0" applyFont="1" applyAlignment="1" applyProtection="1">
      <alignment horizontal="center"/>
    </xf>
    <xf numFmtId="4" fontId="34" fillId="0" borderId="0" xfId="1" applyNumberFormat="1" applyFont="1" applyFill="1" applyProtection="1"/>
    <xf numFmtId="0" fontId="35" fillId="0" borderId="0" xfId="1" applyFont="1" applyProtection="1"/>
    <xf numFmtId="170" fontId="32" fillId="0" borderId="0" xfId="1" applyNumberFormat="1" applyFont="1" applyFill="1" applyProtection="1"/>
    <xf numFmtId="4" fontId="32" fillId="0" borderId="0" xfId="1" applyNumberFormat="1" applyFont="1" applyFill="1" applyProtection="1"/>
    <xf numFmtId="0" fontId="33" fillId="0" borderId="0" xfId="1" applyFont="1" applyProtection="1"/>
    <xf numFmtId="170" fontId="33" fillId="0" borderId="0" xfId="1" applyNumberFormat="1" applyFont="1" applyFill="1" applyProtection="1"/>
    <xf numFmtId="0" fontId="0" fillId="0" borderId="0" xfId="0" applyFill="1" applyProtection="1"/>
    <xf numFmtId="4" fontId="33" fillId="0" borderId="0" xfId="1" applyNumberFormat="1" applyFont="1" applyProtection="1"/>
    <xf numFmtId="0" fontId="3" fillId="0" borderId="16" xfId="0" applyFont="1" applyFill="1" applyBorder="1" applyAlignment="1" applyProtection="1">
      <alignment horizontal="right" vertical="center" wrapText="1"/>
      <protection locked="0"/>
    </xf>
    <xf numFmtId="0" fontId="51" fillId="0" borderId="0" xfId="0" applyFont="1" applyProtection="1"/>
    <xf numFmtId="49" fontId="4" fillId="0" borderId="16" xfId="0" applyNumberFormat="1" applyFont="1" applyFill="1" applyBorder="1" applyAlignment="1" applyProtection="1">
      <alignment horizontal="center" vertical="center" wrapText="1"/>
      <protection locked="0"/>
    </xf>
    <xf numFmtId="4" fontId="4" fillId="0" borderId="16" xfId="0" applyNumberFormat="1" applyFont="1" applyFill="1" applyBorder="1" applyAlignment="1" applyProtection="1">
      <alignment horizontal="right" vertical="center" wrapText="1"/>
      <protection locked="0"/>
    </xf>
    <xf numFmtId="4" fontId="4" fillId="0" borderId="38" xfId="0" applyNumberFormat="1" applyFont="1" applyFill="1" applyBorder="1" applyAlignment="1" applyProtection="1">
      <alignment horizontal="right" vertical="center" wrapText="1"/>
      <protection locked="0"/>
    </xf>
    <xf numFmtId="0" fontId="7" fillId="7" borderId="38" xfId="0" applyFont="1" applyFill="1" applyBorder="1" applyAlignment="1" applyProtection="1">
      <alignment horizontal="center" vertical="center"/>
    </xf>
    <xf numFmtId="0" fontId="4" fillId="0" borderId="16" xfId="0" applyFont="1" applyFill="1" applyBorder="1" applyAlignment="1" applyProtection="1">
      <alignment horizontal="center" vertical="center"/>
    </xf>
    <xf numFmtId="0" fontId="4" fillId="0" borderId="16" xfId="0" applyFont="1" applyBorder="1" applyAlignment="1" applyProtection="1">
      <alignment horizontal="center" vertical="center"/>
    </xf>
    <xf numFmtId="4" fontId="34" fillId="0" borderId="16" xfId="1" applyNumberFormat="1" applyFont="1" applyFill="1" applyBorder="1" applyAlignment="1" applyProtection="1">
      <alignment horizontal="center" vertical="center" wrapText="1"/>
    </xf>
    <xf numFmtId="0" fontId="7" fillId="7" borderId="11" xfId="0" applyFont="1" applyFill="1" applyBorder="1" applyAlignment="1" applyProtection="1">
      <alignment horizontal="center" vertical="center" wrapText="1"/>
    </xf>
    <xf numFmtId="0" fontId="6" fillId="7" borderId="16" xfId="0" applyFont="1" applyFill="1" applyBorder="1" applyAlignment="1" applyProtection="1">
      <alignment horizontal="center" vertical="center" wrapText="1"/>
    </xf>
    <xf numFmtId="0" fontId="7" fillId="7" borderId="9" xfId="0" applyFont="1" applyFill="1" applyBorder="1" applyAlignment="1" applyProtection="1">
      <alignment horizontal="center" vertical="center" wrapText="1"/>
    </xf>
    <xf numFmtId="0" fontId="3" fillId="0" borderId="0" xfId="0" applyFont="1" applyFill="1" applyBorder="1" applyAlignment="1" applyProtection="1">
      <alignment wrapText="1"/>
    </xf>
    <xf numFmtId="0" fontId="12" fillId="0" borderId="0" xfId="0" applyFont="1" applyAlignment="1" applyProtection="1"/>
    <xf numFmtId="0" fontId="6" fillId="7" borderId="18" xfId="0" applyFont="1" applyFill="1" applyBorder="1" applyAlignment="1" applyProtection="1">
      <alignment horizontal="center" vertical="center" wrapText="1"/>
    </xf>
    <xf numFmtId="49" fontId="7" fillId="0" borderId="15" xfId="0" applyNumberFormat="1" applyFont="1" applyFill="1" applyBorder="1" applyAlignment="1" applyProtection="1">
      <alignment horizontal="center" vertical="center"/>
      <protection locked="0"/>
    </xf>
    <xf numFmtId="49" fontId="14" fillId="0" borderId="16" xfId="0" applyNumberFormat="1" applyFont="1" applyFill="1" applyBorder="1" applyAlignment="1" applyProtection="1">
      <alignment horizontal="left" vertical="center" wrapText="1"/>
      <protection locked="0"/>
    </xf>
    <xf numFmtId="167" fontId="14" fillId="0" borderId="16" xfId="0" applyNumberFormat="1" applyFont="1" applyBorder="1" applyProtection="1">
      <protection locked="0"/>
    </xf>
    <xf numFmtId="171" fontId="14" fillId="0" borderId="16" xfId="0" applyNumberFormat="1" applyFont="1" applyFill="1" applyBorder="1" applyAlignment="1" applyProtection="1">
      <alignment horizontal="center" vertical="center"/>
      <protection locked="0"/>
    </xf>
    <xf numFmtId="2" fontId="14" fillId="0" borderId="16" xfId="0" applyNumberFormat="1" applyFont="1" applyFill="1" applyBorder="1" applyAlignment="1" applyProtection="1">
      <alignment horizontal="center" vertical="center" wrapText="1"/>
      <protection locked="0"/>
    </xf>
    <xf numFmtId="4" fontId="14" fillId="2" borderId="16" xfId="0" applyNumberFormat="1" applyFont="1" applyFill="1" applyBorder="1" applyAlignment="1" applyProtection="1">
      <alignment vertical="center"/>
    </xf>
    <xf numFmtId="2" fontId="14" fillId="0" borderId="16" xfId="0" applyNumberFormat="1" applyFont="1" applyFill="1" applyBorder="1" applyAlignment="1" applyProtection="1">
      <alignment horizontal="center" vertical="center"/>
      <protection locked="0"/>
    </xf>
    <xf numFmtId="4" fontId="4" fillId="3" borderId="16" xfId="0" applyNumberFormat="1" applyFont="1" applyFill="1" applyBorder="1" applyAlignment="1" applyProtection="1">
      <alignment horizontal="right" vertical="center"/>
    </xf>
    <xf numFmtId="4" fontId="4" fillId="2" borderId="18" xfId="0" applyNumberFormat="1" applyFont="1" applyFill="1" applyBorder="1" applyAlignment="1" applyProtection="1">
      <alignment horizontal="right" vertical="center"/>
    </xf>
    <xf numFmtId="49" fontId="7" fillId="0" borderId="15" xfId="0" applyNumberFormat="1" applyFont="1" applyBorder="1" applyAlignment="1" applyProtection="1">
      <alignment horizontal="center" vertical="center"/>
      <protection locked="0"/>
    </xf>
    <xf numFmtId="2" fontId="14" fillId="0" borderId="16" xfId="0" applyNumberFormat="1" applyFont="1" applyBorder="1" applyAlignment="1" applyProtection="1">
      <alignment horizontal="center" vertical="center" wrapText="1"/>
      <protection locked="0"/>
    </xf>
    <xf numFmtId="4" fontId="14" fillId="2" borderId="16" xfId="0" applyNumberFormat="1" applyFont="1" applyFill="1" applyBorder="1" applyAlignment="1" applyProtection="1">
      <alignment vertical="center" wrapText="1"/>
    </xf>
    <xf numFmtId="0" fontId="4" fillId="3" borderId="19" xfId="0" applyFont="1" applyFill="1" applyBorder="1" applyAlignment="1" applyProtection="1">
      <alignment horizontal="center" vertical="center" wrapText="1"/>
    </xf>
    <xf numFmtId="0" fontId="14" fillId="3" borderId="19" xfId="0" applyFont="1" applyFill="1" applyBorder="1" applyAlignment="1" applyProtection="1">
      <alignment horizontal="center" vertical="center" wrapText="1"/>
    </xf>
    <xf numFmtId="4" fontId="26" fillId="3" borderId="19" xfId="0" applyNumberFormat="1" applyFont="1" applyFill="1" applyBorder="1" applyAlignment="1" applyProtection="1">
      <alignment vertical="center" wrapText="1"/>
    </xf>
    <xf numFmtId="3" fontId="14" fillId="3" borderId="19" xfId="0" applyNumberFormat="1" applyFont="1" applyFill="1" applyBorder="1" applyAlignment="1" applyProtection="1">
      <alignment horizontal="center" vertical="center" wrapText="1"/>
    </xf>
    <xf numFmtId="0" fontId="14" fillId="3" borderId="19" xfId="0" applyFont="1" applyFill="1" applyBorder="1" applyAlignment="1" applyProtection="1">
      <alignment horizontal="center" vertical="center"/>
    </xf>
    <xf numFmtId="166" fontId="7" fillId="2" borderId="20" xfId="0" applyNumberFormat="1" applyFont="1" applyFill="1" applyBorder="1" applyAlignment="1" applyProtection="1">
      <alignment horizontal="right" vertical="center" wrapText="1"/>
    </xf>
    <xf numFmtId="4" fontId="14" fillId="3" borderId="19" xfId="0" applyNumberFormat="1" applyFont="1" applyFill="1" applyBorder="1" applyAlignment="1" applyProtection="1">
      <alignment vertical="center"/>
    </xf>
    <xf numFmtId="0" fontId="16" fillId="0" borderId="4" xfId="0" applyFont="1" applyFill="1" applyBorder="1" applyAlignment="1" applyProtection="1">
      <alignment horizontal="center" vertical="center" wrapText="1"/>
    </xf>
    <xf numFmtId="0" fontId="16" fillId="0" borderId="5" xfId="0" applyFont="1" applyFill="1" applyBorder="1" applyAlignment="1" applyProtection="1">
      <alignment horizontal="center" vertical="center" wrapText="1"/>
      <protection locked="0"/>
    </xf>
    <xf numFmtId="0" fontId="16" fillId="0" borderId="28" xfId="0" applyFont="1" applyFill="1" applyBorder="1" applyAlignment="1" applyProtection="1">
      <alignment horizontal="center" vertical="center" wrapText="1"/>
      <protection locked="0"/>
    </xf>
    <xf numFmtId="0" fontId="7" fillId="7" borderId="18" xfId="0" applyFont="1" applyFill="1" applyBorder="1" applyAlignment="1" applyProtection="1">
      <alignment horizontal="center" vertical="center" wrapText="1"/>
    </xf>
    <xf numFmtId="4" fontId="16" fillId="2" borderId="18" xfId="0" applyNumberFormat="1" applyFont="1" applyFill="1" applyBorder="1" applyProtection="1"/>
    <xf numFmtId="0" fontId="16" fillId="0" borderId="13" xfId="0" applyFont="1" applyFill="1" applyBorder="1" applyAlignment="1" applyProtection="1">
      <alignment horizontal="center"/>
    </xf>
    <xf numFmtId="0" fontId="16" fillId="0" borderId="42" xfId="0" applyFont="1" applyBorder="1" applyAlignment="1" applyProtection="1">
      <alignment horizontal="center"/>
    </xf>
    <xf numFmtId="0" fontId="16" fillId="0" borderId="19" xfId="0" applyFont="1" applyFill="1" applyBorder="1" applyAlignment="1" applyProtection="1">
      <alignment horizontal="left" vertical="center" wrapText="1"/>
      <protection locked="0"/>
    </xf>
    <xf numFmtId="4" fontId="16" fillId="0" borderId="51" xfId="0" applyNumberFormat="1" applyFont="1" applyFill="1" applyBorder="1" applyAlignment="1" applyProtection="1">
      <alignment horizontal="right" vertical="center"/>
      <protection locked="0"/>
    </xf>
    <xf numFmtId="4" fontId="16" fillId="2" borderId="20" xfId="0" applyNumberFormat="1" applyFont="1" applyFill="1" applyBorder="1" applyProtection="1"/>
    <xf numFmtId="0" fontId="8" fillId="0" borderId="0" xfId="0" applyFont="1" applyProtection="1"/>
    <xf numFmtId="0" fontId="8" fillId="0" borderId="0" xfId="0" applyFont="1" applyAlignment="1" applyProtection="1">
      <alignment horizontal="right"/>
    </xf>
    <xf numFmtId="0" fontId="3" fillId="0" borderId="0" xfId="0" applyFont="1" applyFill="1" applyProtection="1"/>
    <xf numFmtId="0" fontId="16" fillId="0" borderId="0" xfId="0" applyFont="1" applyFill="1" applyAlignment="1" applyProtection="1">
      <alignment wrapText="1"/>
    </xf>
    <xf numFmtId="0" fontId="10" fillId="0" borderId="0" xfId="0" applyFont="1" applyFill="1" applyAlignment="1" applyProtection="1">
      <protection locked="0"/>
    </xf>
    <xf numFmtId="0" fontId="7" fillId="7" borderId="58" xfId="0" applyFont="1" applyFill="1" applyBorder="1" applyAlignment="1" applyProtection="1">
      <alignment horizontal="center" vertical="center" wrapText="1"/>
    </xf>
    <xf numFmtId="0" fontId="15" fillId="2" borderId="55" xfId="0" applyFont="1" applyFill="1" applyBorder="1" applyAlignment="1" applyProtection="1">
      <alignment horizontal="center" vertical="center" wrapText="1"/>
    </xf>
    <xf numFmtId="0" fontId="15" fillId="2" borderId="57" xfId="0" applyFont="1" applyFill="1" applyBorder="1" applyAlignment="1" applyProtection="1">
      <alignment horizontal="center" vertical="center" wrapText="1"/>
    </xf>
    <xf numFmtId="0" fontId="6" fillId="7" borderId="55" xfId="0" applyFont="1" applyFill="1" applyBorder="1" applyAlignment="1" applyProtection="1">
      <alignment horizontal="center" vertical="center" wrapText="1"/>
    </xf>
    <xf numFmtId="4" fontId="16" fillId="2" borderId="16" xfId="0" applyNumberFormat="1" applyFont="1" applyFill="1" applyBorder="1" applyAlignment="1" applyProtection="1">
      <alignment horizontal="right" vertical="center" wrapText="1"/>
    </xf>
    <xf numFmtId="0" fontId="12" fillId="0" borderId="16" xfId="0" applyFont="1" applyBorder="1" applyAlignment="1">
      <alignment horizontal="center"/>
    </xf>
    <xf numFmtId="4" fontId="34" fillId="0" borderId="16" xfId="1" applyNumberFormat="1" applyFont="1" applyFill="1" applyBorder="1" applyProtection="1"/>
    <xf numFmtId="4" fontId="34" fillId="0" borderId="16" xfId="1" applyNumberFormat="1" applyFont="1" applyFill="1" applyBorder="1" applyAlignment="1" applyProtection="1">
      <alignment horizontal="center" vertical="center"/>
    </xf>
    <xf numFmtId="170" fontId="32" fillId="0" borderId="16" xfId="1" applyNumberFormat="1" applyFont="1" applyFill="1" applyBorder="1" applyProtection="1"/>
    <xf numFmtId="170" fontId="32" fillId="0" borderId="16" xfId="1" applyNumberFormat="1" applyFont="1" applyFill="1" applyBorder="1" applyAlignment="1" applyProtection="1">
      <alignment horizontal="center" vertical="center"/>
    </xf>
    <xf numFmtId="4" fontId="32" fillId="0" borderId="16" xfId="1" applyNumberFormat="1" applyFont="1" applyFill="1" applyBorder="1" applyProtection="1"/>
    <xf numFmtId="170" fontId="32" fillId="0" borderId="16" xfId="1" applyNumberFormat="1" applyFont="1" applyFill="1" applyBorder="1" applyAlignment="1" applyProtection="1">
      <alignment horizontal="center"/>
    </xf>
    <xf numFmtId="4" fontId="32" fillId="0" borderId="0" xfId="1" applyNumberFormat="1" applyFont="1" applyProtection="1"/>
    <xf numFmtId="4" fontId="32" fillId="0" borderId="0" xfId="1" applyNumberFormat="1" applyFont="1" applyAlignment="1" applyProtection="1">
      <alignment horizontal="center" vertical="center"/>
    </xf>
    <xf numFmtId="0" fontId="10" fillId="0" borderId="0" xfId="0" applyFont="1" applyFill="1" applyAlignment="1" applyProtection="1">
      <alignment horizontal="right"/>
    </xf>
    <xf numFmtId="0" fontId="12" fillId="0" borderId="0" xfId="0" applyFont="1" applyFill="1" applyAlignment="1" applyProtection="1"/>
    <xf numFmtId="4" fontId="16" fillId="0" borderId="19" xfId="0" applyNumberFormat="1" applyFont="1" applyFill="1" applyBorder="1" applyAlignment="1" applyProtection="1">
      <alignment horizontal="right" vertical="center" wrapText="1"/>
      <protection locked="0"/>
    </xf>
    <xf numFmtId="0" fontId="3" fillId="0" borderId="42" xfId="0" applyFont="1" applyFill="1" applyBorder="1" applyAlignment="1" applyProtection="1">
      <alignment horizontal="center" vertical="center"/>
    </xf>
    <xf numFmtId="1" fontId="16" fillId="0" borderId="19" xfId="0" applyNumberFormat="1" applyFont="1" applyFill="1" applyBorder="1" applyAlignment="1" applyProtection="1">
      <alignment horizontal="right" vertical="center" wrapText="1"/>
      <protection locked="0"/>
    </xf>
    <xf numFmtId="0" fontId="3" fillId="0" borderId="19" xfId="0" applyFont="1" applyFill="1" applyBorder="1" applyAlignment="1" applyProtection="1">
      <alignment horizontal="right" vertical="center" wrapText="1"/>
      <protection locked="0"/>
    </xf>
    <xf numFmtId="49" fontId="16" fillId="0" borderId="16" xfId="0" applyNumberFormat="1" applyFont="1" applyBorder="1" applyAlignment="1" applyProtection="1">
      <alignment horizontal="left" vertical="top"/>
      <protection locked="0"/>
    </xf>
    <xf numFmtId="49" fontId="16" fillId="0" borderId="16" xfId="0" applyNumberFormat="1" applyFont="1" applyFill="1" applyBorder="1" applyAlignment="1" applyProtection="1">
      <alignment horizontal="left" vertical="top"/>
      <protection locked="0"/>
    </xf>
    <xf numFmtId="49" fontId="16" fillId="0" borderId="19" xfId="0" applyNumberFormat="1" applyFont="1" applyFill="1" applyBorder="1" applyAlignment="1" applyProtection="1">
      <alignment horizontal="left" vertical="top"/>
      <protection locked="0"/>
    </xf>
    <xf numFmtId="0" fontId="15" fillId="0" borderId="0" xfId="0" applyFont="1" applyFill="1" applyProtection="1"/>
    <xf numFmtId="0" fontId="44" fillId="0" borderId="0" xfId="0" applyFont="1" applyFill="1" applyProtection="1">
      <protection locked="0"/>
    </xf>
    <xf numFmtId="0" fontId="4" fillId="0" borderId="0" xfId="0" applyFont="1" applyFill="1" applyAlignment="1" applyProtection="1">
      <alignment horizontal="left" wrapText="1"/>
    </xf>
    <xf numFmtId="0" fontId="16" fillId="0" borderId="0" xfId="0" applyFont="1" applyFill="1" applyBorder="1" applyAlignment="1" applyProtection="1"/>
    <xf numFmtId="0" fontId="16" fillId="0" borderId="0" xfId="0" applyFont="1" applyFill="1" applyBorder="1" applyAlignment="1" applyProtection="1">
      <alignment horizontal="center"/>
      <protection locked="0"/>
    </xf>
    <xf numFmtId="0" fontId="10" fillId="0" borderId="0" xfId="0" applyFont="1" applyFill="1" applyAlignment="1" applyProtection="1">
      <alignment vertical="top" wrapText="1"/>
      <protection locked="0"/>
    </xf>
    <xf numFmtId="0" fontId="15" fillId="0" borderId="0" xfId="0" applyFont="1" applyFill="1" applyAlignment="1" applyProtection="1">
      <alignment wrapText="1"/>
    </xf>
    <xf numFmtId="4" fontId="16" fillId="0" borderId="0" xfId="0" applyNumberFormat="1" applyFont="1" applyFill="1" applyAlignment="1" applyProtection="1">
      <protection locked="0"/>
    </xf>
    <xf numFmtId="0" fontId="16" fillId="0" borderId="0" xfId="0" applyFont="1" applyFill="1" applyAlignment="1" applyProtection="1">
      <alignment vertical="center"/>
    </xf>
    <xf numFmtId="0" fontId="15" fillId="0" borderId="0" xfId="0" applyFont="1" applyFill="1" applyAlignment="1" applyProtection="1">
      <alignment vertical="center"/>
    </xf>
    <xf numFmtId="0" fontId="27" fillId="0" borderId="0" xfId="0" applyFont="1" applyFill="1" applyBorder="1" applyAlignment="1" applyProtection="1">
      <alignment wrapText="1"/>
    </xf>
    <xf numFmtId="0" fontId="16" fillId="0" borderId="0" xfId="0" applyFont="1" applyFill="1" applyAlignment="1" applyProtection="1">
      <alignment vertical="center" wrapText="1"/>
    </xf>
    <xf numFmtId="0" fontId="16" fillId="0" borderId="16" xfId="0" applyFont="1" applyFill="1" applyBorder="1" applyAlignment="1" applyProtection="1">
      <alignment horizontal="center" vertical="center"/>
      <protection locked="0"/>
    </xf>
    <xf numFmtId="0" fontId="14" fillId="0" borderId="0" xfId="0" applyFont="1" applyFill="1" applyAlignment="1" applyProtection="1">
      <alignment horizontal="left" vertical="center" wrapText="1"/>
    </xf>
    <xf numFmtId="0" fontId="14" fillId="0" borderId="0" xfId="0" applyFont="1" applyFill="1" applyBorder="1" applyAlignment="1" applyProtection="1">
      <alignment horizontal="left"/>
    </xf>
    <xf numFmtId="0" fontId="14" fillId="0" borderId="0" xfId="0" applyFont="1" applyFill="1" applyBorder="1" applyAlignment="1" applyProtection="1">
      <alignment horizontal="center"/>
    </xf>
    <xf numFmtId="0" fontId="14" fillId="0" borderId="0" xfId="0" applyFont="1" applyFill="1" applyProtection="1"/>
    <xf numFmtId="0" fontId="14" fillId="0" borderId="0" xfId="0" applyFont="1" applyFill="1" applyAlignment="1" applyProtection="1">
      <alignment horizontal="center" wrapText="1"/>
    </xf>
    <xf numFmtId="0" fontId="14" fillId="0" borderId="0" xfId="0" applyFont="1" applyFill="1" applyAlignment="1" applyProtection="1">
      <alignment wrapText="1"/>
      <protection locked="0"/>
    </xf>
    <xf numFmtId="0" fontId="11" fillId="0" borderId="0" xfId="0" applyFont="1" applyFill="1" applyAlignment="1" applyProtection="1">
      <alignment horizontal="center" vertical="center"/>
    </xf>
    <xf numFmtId="22" fontId="10" fillId="0" borderId="0" xfId="0" applyNumberFormat="1" applyFont="1" applyFill="1" applyAlignment="1" applyProtection="1">
      <alignment horizontal="center"/>
    </xf>
    <xf numFmtId="4" fontId="16" fillId="2" borderId="57" xfId="0" applyNumberFormat="1" applyFont="1" applyFill="1" applyBorder="1" applyProtection="1"/>
    <xf numFmtId="4" fontId="16" fillId="2" borderId="55" xfId="0" applyNumberFormat="1" applyFont="1" applyFill="1" applyBorder="1" applyProtection="1"/>
    <xf numFmtId="4" fontId="16" fillId="2" borderId="56" xfId="0" applyNumberFormat="1" applyFont="1" applyFill="1" applyBorder="1" applyProtection="1"/>
    <xf numFmtId="4" fontId="16" fillId="2" borderId="43" xfId="0" applyNumberFormat="1" applyFont="1" applyFill="1" applyBorder="1" applyProtection="1"/>
    <xf numFmtId="4" fontId="16" fillId="3" borderId="16" xfId="0" applyNumberFormat="1" applyFont="1" applyFill="1" applyBorder="1" applyAlignment="1" applyProtection="1">
      <alignment horizontal="right" wrapText="1"/>
    </xf>
    <xf numFmtId="4" fontId="16" fillId="2" borderId="16" xfId="0" applyNumberFormat="1" applyFont="1" applyFill="1" applyBorder="1" applyAlignment="1" applyProtection="1">
      <alignment horizontal="right" wrapText="1"/>
    </xf>
    <xf numFmtId="0" fontId="28" fillId="7" borderId="16" xfId="0" applyFont="1" applyFill="1" applyBorder="1" applyAlignment="1" applyProtection="1">
      <alignment horizontal="center" vertical="center" wrapText="1"/>
    </xf>
    <xf numFmtId="0" fontId="28" fillId="7" borderId="18" xfId="0" applyFont="1" applyFill="1" applyBorder="1" applyAlignment="1" applyProtection="1">
      <alignment horizontal="center" vertical="center" wrapText="1"/>
    </xf>
    <xf numFmtId="4" fontId="7" fillId="3" borderId="59" xfId="0" applyNumberFormat="1" applyFont="1" applyFill="1" applyBorder="1" applyAlignment="1" applyProtection="1">
      <alignment vertical="center"/>
    </xf>
    <xf numFmtId="0" fontId="7" fillId="3" borderId="36" xfId="0" applyFont="1" applyFill="1" applyBorder="1" applyAlignment="1" applyProtection="1">
      <alignment horizontal="center" vertical="center"/>
    </xf>
    <xf numFmtId="0" fontId="4" fillId="0" borderId="42" xfId="0" applyFont="1" applyFill="1" applyBorder="1" applyAlignment="1" applyProtection="1">
      <alignment horizontal="center" vertical="center"/>
    </xf>
    <xf numFmtId="0" fontId="4" fillId="0" borderId="19" xfId="0" applyFont="1" applyFill="1" applyBorder="1" applyAlignment="1" applyProtection="1">
      <alignment horizontal="left" vertical="center" wrapText="1"/>
      <protection locked="0"/>
    </xf>
    <xf numFmtId="14" fontId="4" fillId="0" borderId="19" xfId="0" applyNumberFormat="1" applyFont="1" applyFill="1" applyBorder="1" applyAlignment="1" applyProtection="1">
      <alignment horizontal="right" vertical="center" wrapText="1"/>
      <protection locked="0"/>
    </xf>
    <xf numFmtId="49" fontId="4" fillId="0" borderId="51" xfId="0" applyNumberFormat="1" applyFont="1" applyFill="1" applyBorder="1" applyAlignment="1" applyProtection="1">
      <alignment horizontal="right" vertical="center" wrapText="1"/>
      <protection locked="0"/>
    </xf>
    <xf numFmtId="4" fontId="4" fillId="0" borderId="19" xfId="0" applyNumberFormat="1" applyFont="1" applyBorder="1" applyAlignment="1" applyProtection="1">
      <protection locked="0"/>
    </xf>
    <xf numFmtId="4" fontId="4" fillId="0" borderId="20" xfId="0" applyNumberFormat="1" applyFont="1" applyBorder="1" applyAlignment="1" applyProtection="1">
      <protection locked="0"/>
    </xf>
    <xf numFmtId="0" fontId="16" fillId="0" borderId="0" xfId="0" applyFont="1" applyFill="1" applyAlignment="1" applyProtection="1">
      <alignment horizontal="left" vertical="center" wrapText="1"/>
    </xf>
    <xf numFmtId="0" fontId="14" fillId="0" borderId="0" xfId="0" applyFont="1" applyFill="1" applyAlignment="1" applyProtection="1">
      <alignment horizontal="left"/>
    </xf>
    <xf numFmtId="0" fontId="16" fillId="0" borderId="0" xfId="0" applyFont="1" applyFill="1" applyAlignment="1" applyProtection="1">
      <alignment horizontal="left"/>
    </xf>
    <xf numFmtId="0" fontId="16" fillId="0" borderId="0" xfId="0" applyFont="1" applyFill="1" applyBorder="1" applyAlignment="1" applyProtection="1">
      <alignment horizontal="center"/>
    </xf>
    <xf numFmtId="0" fontId="10" fillId="0" borderId="0" xfId="0" applyFont="1" applyFill="1" applyAlignment="1" applyProtection="1">
      <alignment horizontal="center"/>
    </xf>
    <xf numFmtId="0" fontId="16" fillId="0" borderId="0" xfId="0" applyFont="1" applyFill="1" applyAlignment="1" applyProtection="1">
      <alignment horizontal="center"/>
    </xf>
    <xf numFmtId="0" fontId="16" fillId="0" borderId="0" xfId="0" applyFont="1" applyFill="1" applyAlignment="1" applyProtection="1">
      <alignment horizontal="center" vertical="center" wrapText="1"/>
    </xf>
    <xf numFmtId="0" fontId="11" fillId="0" borderId="0" xfId="0" applyFont="1" applyFill="1" applyAlignment="1" applyProtection="1">
      <alignment horizontal="left"/>
    </xf>
    <xf numFmtId="0" fontId="3" fillId="0" borderId="0" xfId="0" applyFont="1" applyFill="1" applyAlignment="1" applyProtection="1">
      <alignment horizontal="left" wrapText="1"/>
    </xf>
    <xf numFmtId="0" fontId="16" fillId="0" borderId="0" xfId="0" applyFont="1" applyFill="1" applyAlignment="1" applyProtection="1">
      <alignment horizontal="center"/>
      <protection locked="0"/>
    </xf>
    <xf numFmtId="0" fontId="31" fillId="0" borderId="0" xfId="0" applyFont="1" applyFill="1" applyBorder="1" applyAlignment="1" applyProtection="1">
      <alignment horizontal="right" wrapText="1"/>
    </xf>
    <xf numFmtId="0" fontId="5" fillId="0" borderId="0" xfId="0" applyFont="1" applyFill="1" applyBorder="1" applyAlignment="1" applyProtection="1">
      <alignment horizontal="center" vertical="center" wrapText="1"/>
    </xf>
    <xf numFmtId="0" fontId="10" fillId="0" borderId="0" xfId="0" applyFont="1" applyFill="1" applyAlignment="1" applyProtection="1">
      <alignment horizontal="left" vertical="center"/>
    </xf>
    <xf numFmtId="0" fontId="10" fillId="0" borderId="0" xfId="0" applyFont="1" applyFill="1" applyAlignment="1" applyProtection="1">
      <alignment horizontal="center" vertical="center"/>
    </xf>
    <xf numFmtId="0" fontId="10" fillId="0" borderId="0" xfId="0" applyFont="1" applyFill="1" applyAlignment="1" applyProtection="1">
      <alignment horizontal="left" vertical="center" wrapText="1"/>
    </xf>
    <xf numFmtId="0" fontId="5" fillId="0" borderId="0" xfId="0" applyFont="1" applyFill="1" applyBorder="1" applyAlignment="1" applyProtection="1">
      <alignment horizontal="left" vertical="center" wrapText="1"/>
    </xf>
    <xf numFmtId="0" fontId="15" fillId="0" borderId="0" xfId="0" applyFont="1" applyFill="1" applyAlignment="1" applyProtection="1">
      <alignment horizontal="center"/>
    </xf>
    <xf numFmtId="0" fontId="15" fillId="0" borderId="0" xfId="0" applyFont="1" applyFill="1" applyAlignment="1" applyProtection="1">
      <alignment horizontal="left" vertical="center" wrapText="1"/>
    </xf>
    <xf numFmtId="0" fontId="14" fillId="0" borderId="16" xfId="0" applyFont="1" applyFill="1" applyBorder="1" applyAlignment="1" applyProtection="1">
      <alignment horizontal="center" vertical="center" wrapText="1"/>
    </xf>
    <xf numFmtId="0" fontId="10" fillId="0" borderId="0" xfId="0" applyFont="1" applyFill="1" applyAlignment="1" applyProtection="1">
      <alignment horizontal="left"/>
    </xf>
    <xf numFmtId="0" fontId="16" fillId="0" borderId="0" xfId="0" applyFont="1" applyFill="1" applyAlignment="1" applyProtection="1">
      <alignment horizontal="left" vertical="center"/>
    </xf>
    <xf numFmtId="0" fontId="16" fillId="0" borderId="0" xfId="0" applyFont="1" applyFill="1" applyAlignment="1" applyProtection="1">
      <alignment horizontal="center" vertical="center"/>
    </xf>
    <xf numFmtId="0" fontId="14" fillId="0" borderId="0" xfId="0" applyFont="1" applyFill="1" applyAlignment="1" applyProtection="1">
      <alignment horizontal="center"/>
    </xf>
    <xf numFmtId="0" fontId="13" fillId="0" borderId="0" xfId="0" applyFont="1" applyFill="1" applyAlignment="1" applyProtection="1">
      <alignment horizontal="left" vertical="center"/>
    </xf>
    <xf numFmtId="0" fontId="17" fillId="0" borderId="0" xfId="0" applyFont="1" applyFill="1" applyAlignment="1" applyProtection="1">
      <alignment horizontal="left" vertical="center" wrapText="1"/>
    </xf>
    <xf numFmtId="0" fontId="29" fillId="7" borderId="18" xfId="0" applyFont="1" applyFill="1" applyBorder="1" applyAlignment="1" applyProtection="1">
      <alignment horizontal="center" vertical="center" wrapText="1"/>
    </xf>
    <xf numFmtId="0" fontId="29" fillId="7" borderId="16" xfId="0" applyFont="1" applyFill="1" applyBorder="1" applyAlignment="1" applyProtection="1">
      <alignment horizontal="center" vertical="center" wrapText="1"/>
    </xf>
    <xf numFmtId="0" fontId="8" fillId="0" borderId="0" xfId="0" applyFont="1" applyAlignment="1" applyProtection="1">
      <alignment horizontal="center"/>
    </xf>
    <xf numFmtId="0" fontId="16" fillId="0" borderId="0" xfId="0" applyFont="1" applyAlignment="1" applyProtection="1">
      <alignment horizontal="right"/>
    </xf>
    <xf numFmtId="0" fontId="21" fillId="0" borderId="0" xfId="0" applyFont="1" applyFill="1" applyBorder="1" applyAlignment="1" applyProtection="1">
      <alignment horizontal="center"/>
    </xf>
    <xf numFmtId="0" fontId="7" fillId="7" borderId="11" xfId="0" applyFont="1" applyFill="1" applyBorder="1" applyAlignment="1" applyProtection="1">
      <alignment horizontal="center" vertical="center" wrapText="1"/>
    </xf>
    <xf numFmtId="0" fontId="6" fillId="7" borderId="16" xfId="0" applyFont="1" applyFill="1" applyBorder="1" applyAlignment="1" applyProtection="1">
      <alignment horizontal="center" vertical="center" wrapText="1"/>
    </xf>
    <xf numFmtId="0" fontId="6" fillId="7" borderId="13" xfId="0" applyFont="1" applyFill="1" applyBorder="1" applyAlignment="1" applyProtection="1">
      <alignment horizontal="center" vertical="center" wrapText="1"/>
    </xf>
    <xf numFmtId="0" fontId="7" fillId="7" borderId="33" xfId="0" applyFont="1" applyFill="1" applyBorder="1" applyAlignment="1" applyProtection="1">
      <alignment horizontal="center" vertical="center" wrapText="1"/>
    </xf>
    <xf numFmtId="0" fontId="7" fillId="7" borderId="16" xfId="0" applyFont="1" applyFill="1" applyBorder="1" applyAlignment="1" applyProtection="1">
      <alignment horizontal="center" vertical="center" wrapText="1"/>
    </xf>
    <xf numFmtId="0" fontId="21" fillId="0" borderId="0" xfId="0" applyFont="1" applyFill="1" applyAlignment="1" applyProtection="1">
      <alignment horizontal="right" vertical="center" wrapText="1"/>
    </xf>
    <xf numFmtId="0" fontId="7" fillId="7" borderId="9" xfId="0" applyFont="1" applyFill="1" applyBorder="1" applyAlignment="1" applyProtection="1">
      <alignment horizontal="center" vertical="center" wrapText="1"/>
    </xf>
    <xf numFmtId="0" fontId="6" fillId="3" borderId="44" xfId="0" applyFont="1" applyFill="1" applyBorder="1" applyAlignment="1" applyProtection="1">
      <alignment horizontal="left" vertical="center"/>
    </xf>
    <xf numFmtId="0" fontId="28" fillId="7" borderId="16" xfId="0" applyFont="1" applyFill="1" applyBorder="1" applyAlignment="1" applyProtection="1">
      <alignment horizontal="center" vertical="center" wrapText="1"/>
    </xf>
    <xf numFmtId="0" fontId="20" fillId="0" borderId="0" xfId="0" applyFont="1" applyAlignment="1" applyProtection="1">
      <alignment horizontal="center"/>
    </xf>
    <xf numFmtId="0" fontId="7" fillId="7" borderId="16" xfId="0" applyFont="1" applyFill="1" applyBorder="1" applyAlignment="1" applyProtection="1">
      <alignment horizontal="center" vertical="center"/>
    </xf>
    <xf numFmtId="0" fontId="31" fillId="0" borderId="0" xfId="0" applyFont="1" applyFill="1" applyBorder="1" applyAlignment="1" applyProtection="1">
      <alignment horizontal="center" wrapText="1"/>
    </xf>
    <xf numFmtId="4" fontId="16" fillId="0" borderId="0" xfId="0" applyNumberFormat="1" applyFont="1" applyFill="1" applyAlignment="1" applyProtection="1">
      <alignment wrapText="1"/>
    </xf>
    <xf numFmtId="4" fontId="16" fillId="0" borderId="0" xfId="0" applyNumberFormat="1" applyFont="1" applyFill="1" applyAlignment="1" applyProtection="1"/>
    <xf numFmtId="0" fontId="16" fillId="0" borderId="0" xfId="0" applyFont="1" applyFill="1" applyAlignment="1" applyProtection="1">
      <alignment horizontal="center" wrapText="1"/>
    </xf>
    <xf numFmtId="4" fontId="3" fillId="0" borderId="38" xfId="0" applyNumberFormat="1" applyFont="1" applyFill="1" applyBorder="1" applyAlignment="1" applyProtection="1">
      <alignment horizontal="right" vertical="center"/>
      <protection locked="0"/>
    </xf>
    <xf numFmtId="0" fontId="16" fillId="0" borderId="16" xfId="0" applyFont="1" applyFill="1" applyBorder="1" applyAlignment="1" applyProtection="1">
      <alignment horizontal="center" vertical="center" wrapText="1"/>
    </xf>
    <xf numFmtId="3" fontId="16" fillId="0" borderId="16" xfId="0" applyNumberFormat="1" applyFont="1" applyFill="1" applyBorder="1" applyAlignment="1" applyProtection="1">
      <alignment horizontal="right" vertical="center" wrapText="1"/>
      <protection locked="0"/>
    </xf>
    <xf numFmtId="10" fontId="16" fillId="0" borderId="16" xfId="0" applyNumberFormat="1" applyFont="1" applyBorder="1" applyAlignment="1" applyProtection="1">
      <alignment horizontal="center" vertical="center"/>
      <protection locked="0"/>
    </xf>
    <xf numFmtId="10" fontId="48" fillId="0" borderId="0" xfId="2" applyNumberFormat="1" applyFont="1" applyFill="1" applyAlignment="1" applyProtection="1">
      <alignment vertical="center" wrapText="1"/>
    </xf>
    <xf numFmtId="10" fontId="16" fillId="0" borderId="19" xfId="0" applyNumberFormat="1" applyFont="1" applyBorder="1" applyAlignment="1" applyProtection="1">
      <alignment horizontal="center" vertical="center"/>
      <protection locked="0"/>
    </xf>
    <xf numFmtId="10" fontId="16" fillId="2" borderId="16" xfId="0" applyNumberFormat="1" applyFont="1" applyFill="1" applyBorder="1" applyProtection="1"/>
    <xf numFmtId="10" fontId="16" fillId="2" borderId="19" xfId="0" applyNumberFormat="1" applyFont="1" applyFill="1" applyBorder="1" applyProtection="1"/>
    <xf numFmtId="0" fontId="16" fillId="0" borderId="0" xfId="0" applyFont="1" applyFill="1" applyAlignment="1" applyProtection="1">
      <alignment horizontal="center"/>
    </xf>
    <xf numFmtId="0" fontId="10" fillId="0" borderId="0" xfId="0" applyFont="1" applyFill="1" applyAlignment="1" applyProtection="1">
      <alignment horizontal="center"/>
    </xf>
    <xf numFmtId="0" fontId="10" fillId="0" borderId="0" xfId="0" applyFont="1" applyFill="1" applyAlignment="1" applyProtection="1">
      <alignment horizontal="center"/>
      <protection locked="0"/>
    </xf>
    <xf numFmtId="0" fontId="4" fillId="0" borderId="0" xfId="0" applyFont="1" applyFill="1" applyAlignment="1" applyProtection="1">
      <alignment horizontal="center"/>
    </xf>
    <xf numFmtId="0" fontId="13" fillId="0" borderId="0" xfId="0" applyFont="1" applyFill="1" applyAlignment="1" applyProtection="1">
      <alignment horizontal="left" vertical="center"/>
    </xf>
    <xf numFmtId="0" fontId="23" fillId="0" borderId="0" xfId="0" applyFont="1" applyFill="1" applyAlignment="1" applyProtection="1">
      <alignment horizontal="left" vertical="center"/>
    </xf>
    <xf numFmtId="0" fontId="15" fillId="0" borderId="0" xfId="0" applyFont="1" applyFill="1" applyAlignment="1" applyProtection="1">
      <alignment horizontal="left" vertical="center" wrapText="1"/>
    </xf>
    <xf numFmtId="0" fontId="17" fillId="0" borderId="0" xfId="0" applyFont="1" applyFill="1" applyAlignment="1" applyProtection="1">
      <alignment horizontal="left" vertical="center"/>
    </xf>
    <xf numFmtId="0" fontId="17" fillId="0" borderId="0" xfId="0" applyFont="1" applyFill="1" applyAlignment="1" applyProtection="1">
      <alignment horizontal="left" vertical="center" wrapText="1"/>
    </xf>
    <xf numFmtId="0" fontId="10" fillId="0" borderId="0" xfId="0" applyFont="1" applyFill="1" applyAlignment="1" applyProtection="1">
      <alignment horizontal="left" vertical="center"/>
    </xf>
    <xf numFmtId="0" fontId="14" fillId="0" borderId="0" xfId="0" applyFont="1" applyFill="1" applyAlignment="1" applyProtection="1">
      <alignment horizontal="center" vertical="center" wrapText="1"/>
    </xf>
    <xf numFmtId="0" fontId="16" fillId="0" borderId="16" xfId="0" applyFont="1" applyFill="1" applyBorder="1" applyAlignment="1" applyProtection="1">
      <alignment horizontal="center"/>
      <protection locked="0"/>
    </xf>
    <xf numFmtId="0" fontId="10" fillId="0" borderId="0" xfId="0" applyFont="1" applyFill="1" applyAlignment="1" applyProtection="1">
      <alignment horizontal="left" wrapText="1"/>
    </xf>
    <xf numFmtId="0" fontId="15" fillId="0" borderId="0" xfId="0" applyFont="1" applyFill="1" applyAlignment="1" applyProtection="1">
      <alignment horizontal="center" vertical="center" wrapText="1"/>
    </xf>
    <xf numFmtId="49" fontId="14" fillId="0" borderId="0" xfId="0" applyNumberFormat="1" applyFont="1" applyFill="1" applyBorder="1" applyAlignment="1" applyProtection="1">
      <alignment horizontal="center"/>
      <protection locked="0"/>
    </xf>
    <xf numFmtId="0" fontId="27" fillId="0" borderId="0" xfId="0" applyFont="1" applyFill="1" applyBorder="1" applyAlignment="1" applyProtection="1">
      <alignment horizontal="center" wrapText="1"/>
    </xf>
    <xf numFmtId="0" fontId="16" fillId="0" borderId="0" xfId="0" applyFont="1" applyFill="1" applyAlignment="1" applyProtection="1">
      <alignment horizontal="center" vertical="center"/>
    </xf>
    <xf numFmtId="0" fontId="16" fillId="0" borderId="0" xfId="0" applyFont="1" applyFill="1" applyAlignment="1" applyProtection="1">
      <alignment horizontal="center"/>
      <protection locked="0"/>
    </xf>
    <xf numFmtId="0" fontId="10" fillId="0" borderId="0" xfId="0" applyFont="1" applyFill="1" applyAlignment="1" applyProtection="1">
      <alignment horizontal="center" vertical="center"/>
    </xf>
    <xf numFmtId="0" fontId="10" fillId="0" borderId="0" xfId="0" applyFont="1" applyFill="1" applyAlignment="1" applyProtection="1">
      <alignment horizontal="center" vertical="center"/>
      <protection locked="0"/>
    </xf>
    <xf numFmtId="0" fontId="14" fillId="0" borderId="16" xfId="0" applyFont="1" applyFill="1" applyBorder="1" applyAlignment="1" applyProtection="1">
      <alignment horizontal="center" vertical="center" wrapText="1"/>
    </xf>
    <xf numFmtId="0" fontId="16" fillId="0" borderId="0" xfId="0" applyFont="1" applyFill="1" applyAlignment="1" applyProtection="1">
      <alignment horizontal="left" vertical="center" wrapText="1"/>
    </xf>
    <xf numFmtId="0" fontId="16" fillId="0" borderId="0" xfId="0" applyFont="1" applyFill="1" applyAlignment="1" applyProtection="1">
      <alignment horizontal="left" vertical="center"/>
    </xf>
    <xf numFmtId="0" fontId="16" fillId="0" borderId="0" xfId="0" applyFont="1" applyFill="1" applyBorder="1" applyAlignment="1" applyProtection="1">
      <alignment horizontal="left"/>
    </xf>
    <xf numFmtId="0" fontId="6" fillId="0" borderId="0" xfId="0" applyFont="1" applyFill="1" applyAlignment="1" applyProtection="1">
      <alignment horizontal="left" vertical="center" wrapText="1"/>
    </xf>
    <xf numFmtId="0" fontId="14" fillId="0" borderId="0" xfId="0" applyFont="1" applyFill="1" applyAlignment="1" applyProtection="1">
      <alignment horizontal="left"/>
    </xf>
    <xf numFmtId="0" fontId="14" fillId="0" borderId="45" xfId="0" applyFont="1" applyFill="1" applyBorder="1" applyAlignment="1" applyProtection="1">
      <alignment horizontal="left"/>
    </xf>
    <xf numFmtId="0" fontId="49" fillId="0" borderId="0" xfId="0" applyFont="1" applyFill="1" applyAlignment="1" applyProtection="1">
      <alignment horizontal="left"/>
    </xf>
    <xf numFmtId="0" fontId="11" fillId="0" borderId="0" xfId="0" applyFont="1" applyFill="1" applyAlignment="1" applyProtection="1">
      <alignment horizontal="left" vertical="center"/>
    </xf>
    <xf numFmtId="10" fontId="48" fillId="0" borderId="0" xfId="2" applyNumberFormat="1" applyFont="1" applyFill="1" applyAlignment="1" applyProtection="1">
      <alignment horizontal="center" vertical="center" wrapText="1"/>
    </xf>
    <xf numFmtId="0" fontId="14" fillId="0" borderId="0" xfId="0" applyFont="1" applyFill="1" applyAlignment="1" applyProtection="1">
      <alignment horizontal="center"/>
    </xf>
    <xf numFmtId="49" fontId="14" fillId="0" borderId="0" xfId="0" applyNumberFormat="1" applyFont="1" applyFill="1" applyAlignment="1" applyProtection="1">
      <alignment horizontal="center" wrapText="1"/>
      <protection locked="0"/>
    </xf>
    <xf numFmtId="0" fontId="18" fillId="0" borderId="0" xfId="0" applyFont="1" applyFill="1" applyAlignment="1" applyProtection="1">
      <alignment horizontal="left" vertical="center" wrapText="1"/>
    </xf>
    <xf numFmtId="0" fontId="45" fillId="0" borderId="0" xfId="0" applyFont="1" applyFill="1" applyAlignment="1" applyProtection="1">
      <alignment horizontal="left"/>
    </xf>
    <xf numFmtId="0" fontId="16" fillId="0" borderId="0" xfId="0" applyFont="1" applyFill="1" applyAlignment="1" applyProtection="1">
      <alignment horizontal="left"/>
    </xf>
    <xf numFmtId="0" fontId="15" fillId="0" borderId="0" xfId="0" applyFont="1" applyFill="1" applyAlignment="1" applyProtection="1">
      <alignment horizontal="left" vertical="center"/>
    </xf>
    <xf numFmtId="0" fontId="15" fillId="0" borderId="0" xfId="0" applyFont="1" applyFill="1" applyAlignment="1" applyProtection="1">
      <alignment horizontal="center"/>
    </xf>
    <xf numFmtId="0" fontId="10" fillId="0" borderId="0" xfId="0" applyFont="1" applyFill="1" applyAlignment="1" applyProtection="1">
      <alignment horizontal="center" vertical="center" wrapText="1"/>
      <protection locked="0"/>
    </xf>
    <xf numFmtId="0" fontId="10" fillId="0" borderId="0" xfId="0" applyFont="1" applyFill="1" applyAlignment="1" applyProtection="1">
      <alignment horizontal="left"/>
    </xf>
    <xf numFmtId="49" fontId="10" fillId="0" borderId="0" xfId="0" applyNumberFormat="1" applyFont="1" applyFill="1" applyAlignment="1" applyProtection="1">
      <alignment horizontal="center" vertical="center" wrapText="1"/>
      <protection locked="0"/>
    </xf>
    <xf numFmtId="0" fontId="15" fillId="0" borderId="0" xfId="0" applyFont="1" applyFill="1" applyAlignment="1" applyProtection="1">
      <alignment horizontal="center" wrapText="1"/>
      <protection locked="0"/>
    </xf>
    <xf numFmtId="0" fontId="15" fillId="0" borderId="0" xfId="0" applyFont="1" applyFill="1" applyAlignment="1" applyProtection="1">
      <alignment horizontal="left" wrapText="1"/>
    </xf>
    <xf numFmtId="0" fontId="10" fillId="0" borderId="0" xfId="0" applyFont="1" applyFill="1" applyAlignment="1" applyProtection="1">
      <alignment horizontal="left" vertical="center" wrapText="1"/>
    </xf>
    <xf numFmtId="0" fontId="10" fillId="0" borderId="0" xfId="0" applyFont="1" applyFill="1" applyAlignment="1" applyProtection="1">
      <alignment horizontal="center" vertical="center" wrapText="1"/>
    </xf>
    <xf numFmtId="2" fontId="10" fillId="0" borderId="0" xfId="0" applyNumberFormat="1" applyFont="1" applyFill="1" applyAlignment="1" applyProtection="1">
      <alignment horizontal="center" vertical="center" wrapText="1"/>
      <protection locked="0"/>
    </xf>
    <xf numFmtId="0" fontId="10" fillId="0" borderId="0" xfId="0" applyFont="1" applyFill="1" applyAlignment="1" applyProtection="1">
      <alignment horizontal="left"/>
      <protection locked="0"/>
    </xf>
    <xf numFmtId="0" fontId="16" fillId="0" borderId="0" xfId="0" applyFont="1" applyFill="1" applyAlignment="1" applyProtection="1">
      <alignment horizontal="center" wrapText="1"/>
      <protection locked="0"/>
    </xf>
    <xf numFmtId="0" fontId="31" fillId="0" borderId="0" xfId="0" applyFont="1" applyFill="1" applyBorder="1" applyAlignment="1" applyProtection="1">
      <alignment horizontal="center" wrapText="1"/>
      <protection locked="0"/>
    </xf>
    <xf numFmtId="0" fontId="3" fillId="0" borderId="0" xfId="0" applyFont="1" applyFill="1" applyAlignment="1" applyProtection="1">
      <alignment horizontal="left" wrapText="1"/>
    </xf>
    <xf numFmtId="0" fontId="31" fillId="0" borderId="0" xfId="0" applyFont="1" applyFill="1" applyBorder="1" applyAlignment="1" applyProtection="1">
      <alignment horizontal="right" wrapText="1"/>
    </xf>
    <xf numFmtId="0" fontId="5" fillId="0" borderId="0" xfId="0" applyFont="1" applyFill="1" applyBorder="1" applyAlignment="1" applyProtection="1">
      <alignment horizontal="center" vertical="center" wrapText="1"/>
    </xf>
    <xf numFmtId="0" fontId="10" fillId="0" borderId="0" xfId="0" applyFont="1" applyFill="1" applyAlignment="1" applyProtection="1">
      <alignment horizontal="left" vertical="center" wrapText="1"/>
      <protection locked="0"/>
    </xf>
    <xf numFmtId="0" fontId="5" fillId="0" borderId="0" xfId="0" applyFont="1" applyFill="1" applyBorder="1" applyAlignment="1" applyProtection="1">
      <alignment horizontal="left" vertical="center" wrapText="1"/>
    </xf>
    <xf numFmtId="0" fontId="3" fillId="0" borderId="0" xfId="0" applyFont="1" applyFill="1" applyBorder="1" applyAlignment="1" applyProtection="1">
      <alignment horizontal="center" wrapText="1"/>
      <protection locked="0"/>
    </xf>
    <xf numFmtId="0" fontId="50" fillId="0" borderId="0" xfId="0" applyFont="1" applyFill="1" applyAlignment="1" applyProtection="1">
      <alignment horizontal="center" vertical="top" wrapText="1"/>
    </xf>
    <xf numFmtId="0" fontId="10" fillId="0" borderId="45" xfId="0" applyFont="1" applyFill="1" applyBorder="1" applyAlignment="1" applyProtection="1">
      <alignment horizontal="center"/>
    </xf>
    <xf numFmtId="0" fontId="10" fillId="0" borderId="0" xfId="0" applyFont="1" applyFill="1" applyBorder="1" applyAlignment="1" applyProtection="1">
      <alignment horizontal="center"/>
    </xf>
    <xf numFmtId="0" fontId="14" fillId="0" borderId="46" xfId="0" applyFont="1" applyFill="1" applyBorder="1" applyAlignment="1" applyProtection="1">
      <alignment horizontal="left"/>
    </xf>
    <xf numFmtId="0" fontId="25" fillId="0" borderId="0" xfId="0" applyFont="1" applyFill="1" applyAlignment="1" applyProtection="1">
      <alignment horizontal="left" vertical="center" wrapText="1"/>
    </xf>
    <xf numFmtId="0" fontId="14" fillId="0" borderId="0" xfId="0" applyFont="1" applyFill="1" applyAlignment="1" applyProtection="1">
      <alignment horizontal="center" wrapText="1"/>
      <protection locked="0"/>
    </xf>
    <xf numFmtId="0" fontId="14" fillId="0" borderId="45" xfId="0" applyFont="1" applyFill="1" applyBorder="1" applyAlignment="1" applyProtection="1">
      <alignment horizontal="center" wrapText="1"/>
      <protection locked="0"/>
    </xf>
    <xf numFmtId="0" fontId="14" fillId="0" borderId="46" xfId="0" applyFont="1" applyFill="1" applyBorder="1" applyAlignment="1" applyProtection="1">
      <alignment horizontal="center" wrapText="1"/>
      <protection locked="0"/>
    </xf>
    <xf numFmtId="0" fontId="16" fillId="0" borderId="0" xfId="0" applyFont="1" applyFill="1" applyAlignment="1" applyProtection="1">
      <alignment horizontal="center" vertical="center" wrapText="1"/>
    </xf>
    <xf numFmtId="0" fontId="11" fillId="0" borderId="0" xfId="0" applyFont="1" applyFill="1" applyAlignment="1" applyProtection="1">
      <alignment horizontal="left"/>
    </xf>
    <xf numFmtId="0" fontId="23" fillId="0" borderId="0" xfId="0" applyFont="1" applyFill="1" applyAlignment="1" applyProtection="1">
      <alignment horizontal="center" vertical="center" wrapText="1"/>
    </xf>
    <xf numFmtId="0" fontId="10" fillId="0" borderId="52" xfId="0" applyFont="1" applyFill="1" applyBorder="1" applyAlignment="1" applyProtection="1">
      <alignment horizontal="left" vertical="top"/>
      <protection locked="0"/>
    </xf>
    <xf numFmtId="0" fontId="10" fillId="0" borderId="53" xfId="0" applyFont="1" applyFill="1" applyBorder="1" applyAlignment="1" applyProtection="1">
      <alignment horizontal="left" vertical="top"/>
      <protection locked="0"/>
    </xf>
    <xf numFmtId="0" fontId="10" fillId="0" borderId="54" xfId="0" applyFont="1" applyFill="1" applyBorder="1" applyAlignment="1" applyProtection="1">
      <alignment horizontal="left" vertical="top"/>
      <protection locked="0"/>
    </xf>
    <xf numFmtId="0" fontId="10" fillId="0" borderId="49" xfId="0" applyFont="1" applyFill="1" applyBorder="1" applyAlignment="1" applyProtection="1">
      <alignment horizontal="left" vertical="top"/>
      <protection locked="0"/>
    </xf>
    <xf numFmtId="0" fontId="10" fillId="0" borderId="0" xfId="0" applyFont="1" applyFill="1" applyBorder="1" applyAlignment="1" applyProtection="1">
      <alignment horizontal="left" vertical="top"/>
      <protection locked="0"/>
    </xf>
    <xf numFmtId="0" fontId="10" fillId="0" borderId="50" xfId="0" applyFont="1" applyFill="1" applyBorder="1" applyAlignment="1" applyProtection="1">
      <alignment horizontal="left" vertical="top"/>
      <protection locked="0"/>
    </xf>
    <xf numFmtId="0" fontId="10" fillId="0" borderId="9" xfId="0" applyFont="1" applyFill="1" applyBorder="1" applyAlignment="1" applyProtection="1">
      <alignment horizontal="left" vertical="top"/>
      <protection locked="0"/>
    </xf>
    <xf numFmtId="0" fontId="10" fillId="0" borderId="22" xfId="0" applyFont="1" applyFill="1" applyBorder="1" applyAlignment="1" applyProtection="1">
      <alignment horizontal="left" vertical="top"/>
      <protection locked="0"/>
    </xf>
    <xf numFmtId="0" fontId="10" fillId="0" borderId="10" xfId="0" applyFont="1" applyFill="1" applyBorder="1" applyAlignment="1" applyProtection="1">
      <alignment horizontal="left" vertical="top"/>
      <protection locked="0"/>
    </xf>
    <xf numFmtId="0" fontId="16" fillId="0" borderId="0" xfId="0" applyFont="1" applyFill="1" applyBorder="1" applyAlignment="1" applyProtection="1">
      <alignment horizontal="center"/>
    </xf>
    <xf numFmtId="4" fontId="48" fillId="0" borderId="0" xfId="0" applyNumberFormat="1" applyFont="1" applyFill="1" applyAlignment="1" applyProtection="1">
      <alignment horizontal="center" wrapText="1"/>
    </xf>
    <xf numFmtId="0" fontId="21" fillId="0" borderId="0" xfId="0" applyFont="1" applyAlignment="1" applyProtection="1">
      <alignment horizontal="left" wrapText="1"/>
    </xf>
    <xf numFmtId="0" fontId="3" fillId="0" borderId="0" xfId="0" applyFont="1" applyAlignment="1" applyProtection="1">
      <alignment horizontal="center"/>
    </xf>
    <xf numFmtId="0" fontId="7" fillId="3" borderId="36" xfId="0" applyFont="1" applyFill="1" applyBorder="1" applyAlignment="1" applyProtection="1">
      <alignment horizontal="left" vertical="center"/>
    </xf>
    <xf numFmtId="0" fontId="7" fillId="3" borderId="60" xfId="0" applyFont="1" applyFill="1" applyBorder="1" applyAlignment="1" applyProtection="1">
      <alignment horizontal="left" vertical="center"/>
    </xf>
    <xf numFmtId="0" fontId="29" fillId="7" borderId="33" xfId="0" applyFont="1" applyFill="1" applyBorder="1" applyAlignment="1" applyProtection="1">
      <alignment horizontal="center" vertical="center" wrapText="1"/>
    </xf>
    <xf numFmtId="0" fontId="29" fillId="7" borderId="16" xfId="0" applyFont="1" applyFill="1" applyBorder="1" applyAlignment="1" applyProtection="1">
      <alignment horizontal="center" vertical="center" wrapText="1"/>
    </xf>
    <xf numFmtId="0" fontId="3" fillId="0" borderId="0" xfId="0" applyFont="1" applyFill="1" applyAlignment="1" applyProtection="1">
      <alignment horizontal="center"/>
    </xf>
    <xf numFmtId="0" fontId="7" fillId="7" borderId="1" xfId="0" applyFont="1" applyFill="1" applyBorder="1" applyAlignment="1" applyProtection="1">
      <alignment horizontal="center" vertical="center" wrapText="1"/>
    </xf>
    <xf numFmtId="0" fontId="7" fillId="7" borderId="8" xfId="0" applyFont="1" applyFill="1" applyBorder="1" applyAlignment="1" applyProtection="1">
      <alignment horizontal="center" vertical="center" wrapText="1"/>
    </xf>
    <xf numFmtId="0" fontId="7" fillId="7" borderId="6" xfId="0" applyFont="1" applyFill="1" applyBorder="1" applyAlignment="1" applyProtection="1">
      <alignment horizontal="center" vertical="center" wrapText="1"/>
    </xf>
    <xf numFmtId="0" fontId="7" fillId="7" borderId="11" xfId="0" applyFont="1" applyFill="1" applyBorder="1" applyAlignment="1" applyProtection="1">
      <alignment horizontal="center" vertical="center" wrapText="1"/>
    </xf>
    <xf numFmtId="0" fontId="4" fillId="0" borderId="0" xfId="0" applyFont="1" applyAlignment="1" applyProtection="1">
      <alignment horizontal="left" wrapText="1"/>
    </xf>
    <xf numFmtId="0" fontId="16" fillId="0" borderId="0" xfId="0" applyFont="1" applyAlignment="1" applyProtection="1">
      <alignment horizontal="right"/>
    </xf>
    <xf numFmtId="0" fontId="21" fillId="0" borderId="0" xfId="0" applyFont="1" applyFill="1" applyBorder="1" applyAlignment="1" applyProtection="1">
      <alignment horizontal="left" vertical="center" wrapText="1"/>
    </xf>
    <xf numFmtId="0" fontId="6" fillId="3" borderId="21" xfId="0" applyFont="1" applyFill="1" applyBorder="1" applyAlignment="1" applyProtection="1">
      <alignment horizontal="left" vertical="center"/>
    </xf>
    <xf numFmtId="0" fontId="6" fillId="3" borderId="25" xfId="0" applyFont="1" applyFill="1" applyBorder="1" applyAlignment="1" applyProtection="1">
      <alignment horizontal="left" vertical="center"/>
    </xf>
    <xf numFmtId="0" fontId="21" fillId="0" borderId="0" xfId="0" applyFont="1" applyFill="1" applyAlignment="1" applyProtection="1">
      <alignment horizontal="center" vertical="center" wrapText="1"/>
    </xf>
    <xf numFmtId="0" fontId="21" fillId="0" borderId="0" xfId="0" applyFont="1" applyFill="1" applyBorder="1" applyAlignment="1" applyProtection="1">
      <alignment horizontal="center"/>
    </xf>
    <xf numFmtId="0" fontId="29" fillId="7" borderId="29" xfId="0" applyFont="1" applyFill="1" applyBorder="1" applyAlignment="1" applyProtection="1">
      <alignment horizontal="center" vertical="center" wrapText="1"/>
    </xf>
    <xf numFmtId="0" fontId="29" fillId="7" borderId="18" xfId="0" applyFont="1" applyFill="1" applyBorder="1" applyAlignment="1" applyProtection="1">
      <alignment horizontal="center" vertical="center" wrapText="1"/>
    </xf>
    <xf numFmtId="0" fontId="7" fillId="7" borderId="4" xfId="0" applyFont="1" applyFill="1" applyBorder="1" applyAlignment="1" applyProtection="1">
      <alignment horizontal="center" vertical="center" wrapText="1"/>
    </xf>
    <xf numFmtId="0" fontId="7" fillId="7" borderId="5" xfId="0" applyFont="1" applyFill="1" applyBorder="1" applyAlignment="1" applyProtection="1">
      <alignment horizontal="center" vertical="center" wrapText="1"/>
    </xf>
    <xf numFmtId="0" fontId="3" fillId="0" borderId="0" xfId="0" applyFont="1" applyAlignment="1" applyProtection="1">
      <alignment horizontal="left"/>
    </xf>
    <xf numFmtId="0" fontId="8" fillId="0" borderId="0" xfId="0" applyFont="1" applyAlignment="1" applyProtection="1">
      <alignment horizontal="center"/>
    </xf>
    <xf numFmtId="0" fontId="16" fillId="2" borderId="33" xfId="0" applyFont="1" applyFill="1" applyBorder="1" applyAlignment="1" applyProtection="1">
      <alignment horizontal="center" vertical="center"/>
    </xf>
    <xf numFmtId="0" fontId="16" fillId="2" borderId="29" xfId="0" applyFont="1" applyFill="1" applyBorder="1" applyAlignment="1" applyProtection="1">
      <alignment horizontal="center" vertical="center"/>
    </xf>
    <xf numFmtId="0" fontId="6" fillId="3" borderId="48" xfId="0" applyFont="1" applyFill="1" applyBorder="1" applyAlignment="1" applyProtection="1">
      <alignment horizontal="left" vertical="center"/>
    </xf>
    <xf numFmtId="0" fontId="6" fillId="7" borderId="33" xfId="0" applyFont="1" applyFill="1" applyBorder="1" applyAlignment="1" applyProtection="1">
      <alignment horizontal="center" vertical="center" wrapText="1"/>
    </xf>
    <xf numFmtId="0" fontId="6" fillId="7" borderId="16" xfId="0" applyFont="1" applyFill="1" applyBorder="1" applyAlignment="1" applyProtection="1">
      <alignment horizontal="center" vertical="center" wrapText="1"/>
    </xf>
    <xf numFmtId="0" fontId="6" fillId="7" borderId="32" xfId="0" applyFont="1" applyFill="1" applyBorder="1" applyAlignment="1" applyProtection="1">
      <alignment horizontal="center" vertical="center" wrapText="1"/>
    </xf>
    <xf numFmtId="0" fontId="6" fillId="7" borderId="13" xfId="0" applyFont="1" applyFill="1" applyBorder="1" applyAlignment="1" applyProtection="1">
      <alignment horizontal="center" vertical="center" wrapText="1"/>
    </xf>
    <xf numFmtId="0" fontId="7" fillId="7" borderId="33" xfId="0" applyFont="1" applyFill="1" applyBorder="1" applyAlignment="1" applyProtection="1">
      <alignment horizontal="center" vertical="center" wrapText="1"/>
    </xf>
    <xf numFmtId="0" fontId="7" fillId="7" borderId="16" xfId="0" applyFont="1" applyFill="1" applyBorder="1" applyAlignment="1" applyProtection="1">
      <alignment horizontal="center" vertical="center" wrapText="1"/>
    </xf>
    <xf numFmtId="0" fontId="8" fillId="0" borderId="0" xfId="0" applyFont="1" applyAlignment="1" applyProtection="1">
      <alignment horizontal="left"/>
    </xf>
    <xf numFmtId="0" fontId="8" fillId="0" borderId="0" xfId="0" applyFont="1" applyFill="1" applyAlignment="1" applyProtection="1">
      <alignment horizontal="center"/>
    </xf>
    <xf numFmtId="0" fontId="16" fillId="0" borderId="0" xfId="0" applyFont="1" applyAlignment="1" applyProtection="1">
      <alignment horizontal="left"/>
    </xf>
    <xf numFmtId="0" fontId="6" fillId="3" borderId="44" xfId="0" applyFont="1" applyFill="1" applyBorder="1" applyAlignment="1" applyProtection="1">
      <alignment horizontal="left" vertical="center"/>
    </xf>
    <xf numFmtId="0" fontId="16" fillId="0" borderId="0" xfId="0" applyFont="1" applyAlignment="1" applyProtection="1">
      <alignment horizontal="center"/>
    </xf>
    <xf numFmtId="0" fontId="7" fillId="2" borderId="4" xfId="0" applyFont="1" applyFill="1" applyBorder="1" applyAlignment="1" applyProtection="1">
      <alignment horizontal="center" vertical="center" wrapText="1"/>
    </xf>
    <xf numFmtId="0" fontId="7" fillId="2" borderId="28" xfId="0" applyFont="1" applyFill="1" applyBorder="1" applyAlignment="1" applyProtection="1">
      <alignment horizontal="center" vertical="center" wrapText="1"/>
    </xf>
    <xf numFmtId="0" fontId="7" fillId="2" borderId="5" xfId="0" applyFont="1" applyFill="1" applyBorder="1" applyAlignment="1" applyProtection="1">
      <alignment horizontal="center" vertical="center" wrapText="1"/>
    </xf>
    <xf numFmtId="0" fontId="21" fillId="0" borderId="0" xfId="0" applyFont="1" applyFill="1" applyAlignment="1" applyProtection="1">
      <alignment horizontal="right" vertical="center" wrapText="1"/>
    </xf>
    <xf numFmtId="0" fontId="7" fillId="7" borderId="2" xfId="0" applyFont="1" applyFill="1" applyBorder="1" applyAlignment="1" applyProtection="1">
      <alignment horizontal="center" vertical="center" wrapText="1"/>
    </xf>
    <xf numFmtId="0" fontId="7" fillId="7" borderId="3" xfId="0" applyFont="1" applyFill="1" applyBorder="1" applyAlignment="1" applyProtection="1">
      <alignment horizontal="center" vertical="center" wrapText="1"/>
    </xf>
    <xf numFmtId="0" fontId="7" fillId="7" borderId="9" xfId="0" applyFont="1" applyFill="1" applyBorder="1" applyAlignment="1" applyProtection="1">
      <alignment horizontal="center" vertical="center" wrapText="1"/>
    </xf>
    <xf numFmtId="0" fontId="7" fillId="7" borderId="10" xfId="0" applyFont="1" applyFill="1" applyBorder="1" applyAlignment="1" applyProtection="1">
      <alignment horizontal="center" vertical="center" wrapText="1"/>
    </xf>
    <xf numFmtId="0" fontId="3" fillId="0" borderId="0" xfId="0" applyFont="1" applyFill="1" applyBorder="1" applyAlignment="1" applyProtection="1">
      <alignment horizontal="right" vertical="center" wrapText="1"/>
    </xf>
    <xf numFmtId="0" fontId="28" fillId="7" borderId="29" xfId="0" applyFont="1" applyFill="1" applyBorder="1" applyAlignment="1" applyProtection="1">
      <alignment horizontal="center" vertical="center" wrapText="1"/>
    </xf>
    <xf numFmtId="0" fontId="28" fillId="7" borderId="18" xfId="0" applyFont="1" applyFill="1" applyBorder="1" applyAlignment="1" applyProtection="1">
      <alignment horizontal="center" vertical="center" wrapText="1"/>
    </xf>
    <xf numFmtId="0" fontId="28" fillId="7" borderId="33" xfId="0" applyFont="1" applyFill="1" applyBorder="1" applyAlignment="1" applyProtection="1">
      <alignment horizontal="center" vertical="center" wrapText="1"/>
    </xf>
    <xf numFmtId="0" fontId="28" fillId="7" borderId="16" xfId="0" applyFont="1" applyFill="1" applyBorder="1" applyAlignment="1" applyProtection="1">
      <alignment horizontal="center" vertical="center" wrapText="1"/>
    </xf>
    <xf numFmtId="0" fontId="30" fillId="0" borderId="0" xfId="0" applyFont="1" applyFill="1" applyBorder="1" applyAlignment="1" applyProtection="1">
      <alignment horizontal="right" vertical="center" wrapText="1"/>
    </xf>
    <xf numFmtId="0" fontId="21" fillId="0" borderId="0" xfId="0" applyFont="1" applyFill="1" applyAlignment="1" applyProtection="1">
      <alignment horizontal="left" vertical="center" wrapText="1"/>
    </xf>
    <xf numFmtId="0" fontId="26" fillId="3" borderId="42" xfId="0" applyFont="1" applyFill="1" applyBorder="1" applyAlignment="1" applyProtection="1">
      <alignment horizontal="left" vertical="center" wrapText="1"/>
    </xf>
    <xf numFmtId="0" fontId="26" fillId="3" borderId="19" xfId="0" applyFont="1" applyFill="1" applyBorder="1" applyAlignment="1" applyProtection="1">
      <alignment horizontal="left" vertical="center" wrapText="1"/>
    </xf>
    <xf numFmtId="0" fontId="28" fillId="7" borderId="32" xfId="0" applyFont="1" applyFill="1" applyBorder="1" applyAlignment="1" applyProtection="1">
      <alignment horizontal="center" vertical="center" wrapText="1"/>
    </xf>
    <xf numFmtId="0" fontId="28" fillId="7" borderId="13" xfId="0" applyFont="1" applyFill="1" applyBorder="1" applyAlignment="1" applyProtection="1">
      <alignment horizontal="center" vertical="center" wrapText="1"/>
    </xf>
    <xf numFmtId="0" fontId="1" fillId="0" borderId="0" xfId="0" applyFont="1" applyFill="1" applyBorder="1" applyAlignment="1" applyProtection="1">
      <alignment horizontal="left" vertical="center" wrapText="1"/>
    </xf>
    <xf numFmtId="0" fontId="20" fillId="0" borderId="0" xfId="0" applyFont="1" applyAlignment="1" applyProtection="1">
      <alignment horizontal="center"/>
    </xf>
    <xf numFmtId="0" fontId="12" fillId="0" borderId="0" xfId="0" applyFont="1" applyFill="1" applyAlignment="1" applyProtection="1">
      <alignment horizontal="center"/>
    </xf>
    <xf numFmtId="0" fontId="26" fillId="3" borderId="36" xfId="0" applyFont="1" applyFill="1" applyBorder="1" applyAlignment="1" applyProtection="1">
      <alignment horizontal="left" vertical="center" wrapText="1"/>
    </xf>
    <xf numFmtId="0" fontId="26" fillId="3" borderId="37" xfId="0" applyFont="1" applyFill="1" applyBorder="1" applyAlignment="1" applyProtection="1">
      <alignment horizontal="left" vertical="center" wrapText="1"/>
    </xf>
    <xf numFmtId="0" fontId="26" fillId="3" borderId="16" xfId="0" applyFont="1" applyFill="1" applyBorder="1" applyAlignment="1" applyProtection="1">
      <alignment horizontal="center" vertical="center" wrapText="1"/>
    </xf>
    <xf numFmtId="0" fontId="7" fillId="7" borderId="16" xfId="0" applyFont="1" applyFill="1" applyBorder="1" applyAlignment="1" applyProtection="1">
      <alignment horizontal="center" vertical="center"/>
    </xf>
    <xf numFmtId="0" fontId="4" fillId="0" borderId="16" xfId="0" applyFont="1" applyFill="1" applyBorder="1" applyAlignment="1" applyProtection="1">
      <alignment horizontal="center" vertical="center" wrapText="1"/>
      <protection locked="0"/>
    </xf>
    <xf numFmtId="0" fontId="7" fillId="7" borderId="49" xfId="0" applyFont="1" applyFill="1" applyBorder="1" applyAlignment="1" applyProtection="1">
      <alignment horizontal="center" vertical="center"/>
    </xf>
    <xf numFmtId="0" fontId="7" fillId="7" borderId="0" xfId="0" applyFont="1" applyFill="1" applyBorder="1" applyAlignment="1" applyProtection="1">
      <alignment horizontal="center" vertical="center"/>
    </xf>
    <xf numFmtId="0" fontId="7" fillId="7" borderId="50" xfId="0" applyFont="1" applyFill="1" applyBorder="1" applyAlignment="1" applyProtection="1">
      <alignment horizontal="center" vertical="center"/>
    </xf>
    <xf numFmtId="0" fontId="26" fillId="2" borderId="26" xfId="0" applyFont="1" applyFill="1" applyBorder="1" applyAlignment="1" applyProtection="1">
      <alignment horizontal="left" vertical="center" wrapText="1"/>
    </xf>
    <xf numFmtId="0" fontId="26" fillId="2" borderId="41" xfId="0" applyFont="1" applyFill="1" applyBorder="1" applyAlignment="1" applyProtection="1">
      <alignment horizontal="left" vertical="center" wrapText="1"/>
    </xf>
    <xf numFmtId="0" fontId="26" fillId="2" borderId="27" xfId="0" applyFont="1" applyFill="1" applyBorder="1" applyAlignment="1" applyProtection="1">
      <alignment horizontal="left" vertical="center" wrapText="1"/>
    </xf>
    <xf numFmtId="0" fontId="1" fillId="0" borderId="0" xfId="0" applyFont="1" applyFill="1" applyBorder="1" applyAlignment="1" applyProtection="1">
      <alignment horizontal="right" vertical="center" wrapText="1"/>
    </xf>
    <xf numFmtId="0" fontId="7" fillId="7" borderId="14" xfId="0" applyFont="1" applyFill="1" applyBorder="1" applyAlignment="1" applyProtection="1">
      <alignment horizontal="center" vertical="center"/>
    </xf>
    <xf numFmtId="0" fontId="7" fillId="7" borderId="15" xfId="0" applyFont="1" applyFill="1" applyBorder="1" applyAlignment="1" applyProtection="1">
      <alignment horizontal="center" vertical="center"/>
    </xf>
    <xf numFmtId="0" fontId="12" fillId="0" borderId="0" xfId="0" applyFont="1" applyAlignment="1">
      <alignment horizontal="center"/>
    </xf>
    <xf numFmtId="0" fontId="12" fillId="0" borderId="16" xfId="0" applyFont="1" applyBorder="1" applyAlignment="1">
      <alignment horizontal="center"/>
    </xf>
  </cellXfs>
  <cellStyles count="4">
    <cellStyle name="Normalny" xfId="0" builtinId="0"/>
    <cellStyle name="Normalny 2" xfId="1"/>
    <cellStyle name="Procentowy" xfId="2" builtinId="5"/>
    <cellStyle name="Walutowy" xfId="3" builtinId="4"/>
  </cellStyles>
  <dxfs count="10">
    <dxf>
      <font>
        <b val="0"/>
        <i val="0"/>
        <strike val="0"/>
        <condense val="0"/>
        <extend val="0"/>
        <outline val="0"/>
        <shadow val="0"/>
        <u val="none"/>
        <vertAlign val="baseline"/>
        <sz val="11"/>
        <color auto="1"/>
        <name val="Arial Narrow"/>
        <scheme val="none"/>
      </font>
      <numFmt numFmtId="170" formatCode="#\ ##,000"/>
      <fill>
        <patternFill patternType="none">
          <fgColor indexed="64"/>
          <bgColor indexed="65"/>
        </patternFill>
      </fill>
      <protection locked="1" hidden="0"/>
    </dxf>
    <dxf>
      <font>
        <b val="0"/>
        <i val="0"/>
        <strike val="0"/>
        <condense val="0"/>
        <extend val="0"/>
        <outline val="0"/>
        <shadow val="0"/>
        <u val="none"/>
        <vertAlign val="baseline"/>
        <sz val="11"/>
        <color auto="1"/>
        <name val="Arial Narrow"/>
        <scheme val="none"/>
      </font>
      <numFmt numFmtId="4" formatCode="#,##0.00"/>
      <fill>
        <patternFill patternType="none">
          <fgColor indexed="64"/>
          <bgColor indexed="65"/>
        </patternFill>
      </fill>
      <protection locked="1" hidden="0"/>
    </dxf>
    <dxf>
      <font>
        <b val="0"/>
        <i val="0"/>
        <strike val="0"/>
        <condense val="0"/>
        <extend val="0"/>
        <outline val="0"/>
        <shadow val="0"/>
        <u val="none"/>
        <vertAlign val="baseline"/>
        <sz val="11"/>
        <color auto="1"/>
        <name val="Arial Narrow"/>
        <scheme val="none"/>
      </font>
      <numFmt numFmtId="4" formatCode="#,##0.00"/>
      <fill>
        <patternFill patternType="none">
          <fgColor indexed="64"/>
          <bgColor indexed="65"/>
        </patternFill>
      </fill>
      <protection locked="1" hidden="0"/>
    </dxf>
    <dxf>
      <font>
        <b val="0"/>
        <i val="0"/>
        <strike val="0"/>
        <condense val="0"/>
        <extend val="0"/>
        <outline val="0"/>
        <shadow val="0"/>
        <u val="none"/>
        <vertAlign val="baseline"/>
        <sz val="11"/>
        <color auto="1"/>
        <name val="Arial Narrow"/>
        <scheme val="none"/>
      </font>
      <numFmt numFmtId="170" formatCode="#\ ##,000"/>
      <fill>
        <patternFill patternType="none">
          <fgColor indexed="64"/>
          <bgColor indexed="65"/>
        </patternFill>
      </fill>
      <protection locked="1" hidden="0"/>
    </dxf>
    <dxf>
      <font>
        <b val="0"/>
        <i val="0"/>
        <strike val="0"/>
        <condense val="0"/>
        <extend val="0"/>
        <outline val="0"/>
        <shadow val="0"/>
        <u val="none"/>
        <vertAlign val="baseline"/>
        <sz val="11"/>
        <color auto="1"/>
        <name val="Arial Narrow"/>
        <scheme val="none"/>
      </font>
      <numFmt numFmtId="170" formatCode="#\ ##,000"/>
      <fill>
        <patternFill patternType="none">
          <fgColor indexed="64"/>
          <bgColor indexed="65"/>
        </patternFill>
      </fill>
      <protection locked="1" hidden="0"/>
    </dxf>
    <dxf>
      <font>
        <b val="0"/>
        <i val="0"/>
        <strike val="0"/>
        <condense val="0"/>
        <extend val="0"/>
        <outline val="0"/>
        <shadow val="0"/>
        <u val="none"/>
        <vertAlign val="baseline"/>
        <sz val="11"/>
        <color auto="1"/>
        <name val="Arial Narrow"/>
        <scheme val="none"/>
      </font>
      <numFmt numFmtId="170" formatCode="#\ ##,000"/>
      <fill>
        <patternFill patternType="none">
          <fgColor indexed="64"/>
          <bgColor indexed="65"/>
        </patternFill>
      </fill>
      <protection locked="1" hidden="0"/>
    </dxf>
    <dxf>
      <font>
        <b val="0"/>
        <i val="0"/>
        <strike val="0"/>
        <condense val="0"/>
        <extend val="0"/>
        <outline val="0"/>
        <shadow val="0"/>
        <u val="none"/>
        <vertAlign val="baseline"/>
        <sz val="11"/>
        <color auto="1"/>
        <name val="Arial Narrow"/>
        <scheme val="none"/>
      </font>
      <numFmt numFmtId="170" formatCode="#\ ##,000"/>
      <fill>
        <patternFill patternType="none">
          <fgColor indexed="64"/>
          <bgColor indexed="65"/>
        </patternFill>
      </fill>
      <protection locked="1" hidden="0"/>
    </dxf>
    <dxf>
      <font>
        <b val="0"/>
        <i val="0"/>
        <strike val="0"/>
        <condense val="0"/>
        <extend val="0"/>
        <outline val="0"/>
        <shadow val="0"/>
        <u val="none"/>
        <vertAlign val="baseline"/>
        <sz val="11"/>
        <color auto="1"/>
        <name val="Arial Narrow"/>
        <scheme val="none"/>
      </font>
      <numFmt numFmtId="170" formatCode="#\ ##,000"/>
      <fill>
        <patternFill patternType="none">
          <fgColor indexed="64"/>
          <bgColor indexed="65"/>
        </patternFill>
      </fill>
      <protection locked="1" hidden="0"/>
    </dxf>
    <dxf>
      <font>
        <b val="0"/>
        <i val="0"/>
        <strike val="0"/>
        <condense val="0"/>
        <extend val="0"/>
        <outline val="0"/>
        <shadow val="0"/>
        <u val="none"/>
        <vertAlign val="baseline"/>
        <sz val="11"/>
        <color auto="1"/>
        <name val="Arial Narrow"/>
        <scheme val="none"/>
      </font>
      <numFmt numFmtId="170" formatCode="#\ ##,000"/>
      <protection locked="1" hidden="0"/>
    </dxf>
    <dxf>
      <font>
        <b/>
        <i val="0"/>
        <strike val="0"/>
        <condense val="0"/>
        <extend val="0"/>
        <outline val="0"/>
        <shadow val="0"/>
        <u val="none"/>
        <vertAlign val="baseline"/>
        <sz val="11"/>
        <color auto="1"/>
        <name val="Arial Narrow"/>
        <scheme val="none"/>
      </font>
      <numFmt numFmtId="4" formatCode="#,##0.0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id="1" name="Tabela_NS_S_OUT" displayName="Tabela_NS_S_OUT" ref="A2:H686" totalsRowShown="0" headerRowDxfId="9" dataDxfId="8" headerRowCellStyle="Normalny 2" dataCellStyle="Normalny 2">
  <tableColumns count="8">
    <tableColumn id="107" name="SYM" dataDxfId="7" dataCellStyle="Normalny 2"/>
    <tableColumn id="2" name="info" dataDxfId="6" dataCellStyle="Normalny 2">
      <calculatedColumnFormula>Tabela_NS_S_OUT[[#This Row],[FADN_REG]]&amp;Tabela_NS_S_OUT[[#This Row],[NAZWA]]</calculatedColumnFormula>
    </tableColumn>
    <tableColumn id="108" name="NAZWA" dataDxfId="5" dataCellStyle="Normalny 2"/>
    <tableColumn id="109" name="JM" dataDxfId="4" dataCellStyle="Normalny 2"/>
    <tableColumn id="110" name="FADN_REG" dataDxfId="3" dataCellStyle="Normalny 2"/>
    <tableColumn id="113" name="LM_P" dataDxfId="2" dataCellStyle="Normalny 2"/>
    <tableColumn id="116" name="LM_S" dataDxfId="1" dataCellStyle="Normalny 2"/>
    <tableColumn id="1" name="Kolumna1" dataDxfId="0" dataCellStyle="Normalny 2"/>
  </tableColumns>
  <tableStyleInfo showFirstColumn="0" showLastColumn="0" showRowStripes="1" showColumnStripes="0"/>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68"/>
  <sheetViews>
    <sheetView tabSelected="1" view="pageLayout" zoomScaleNormal="100" zoomScaleSheetLayoutView="120" workbookViewId="0">
      <selection sqref="A1:G1"/>
    </sheetView>
  </sheetViews>
  <sheetFormatPr defaultRowHeight="12.75" x14ac:dyDescent="0.2"/>
  <cols>
    <col min="1" max="1" width="3.7109375" style="48" customWidth="1"/>
    <col min="2" max="4" width="6" style="48" customWidth="1"/>
    <col min="5" max="5" width="3" style="48" customWidth="1"/>
    <col min="6" max="6" width="6" style="48" customWidth="1"/>
    <col min="7" max="7" width="6.5703125" style="48" customWidth="1"/>
    <col min="8" max="8" width="12.85546875" style="48" customWidth="1"/>
    <col min="9" max="9" width="12.7109375" style="48" customWidth="1"/>
    <col min="10" max="10" width="15.140625" style="48" customWidth="1"/>
    <col min="11" max="11" width="9.7109375" style="48" customWidth="1"/>
    <col min="12" max="12" width="9.28515625" style="48" customWidth="1"/>
    <col min="13" max="13" width="9.7109375" style="48" customWidth="1"/>
    <col min="14" max="14" width="7.5703125" style="48" customWidth="1"/>
    <col min="15" max="15" width="13.140625" style="48" customWidth="1"/>
    <col min="16" max="16384" width="9.140625" style="48"/>
  </cols>
  <sheetData>
    <row r="1" spans="1:18" ht="30" customHeight="1" x14ac:dyDescent="0.25">
      <c r="A1" s="428" t="s">
        <v>127</v>
      </c>
      <c r="B1" s="428"/>
      <c r="C1" s="428"/>
      <c r="D1" s="428"/>
      <c r="E1" s="428"/>
      <c r="F1" s="428"/>
      <c r="G1" s="428"/>
      <c r="H1" s="426" t="s">
        <v>159</v>
      </c>
      <c r="I1" s="426"/>
      <c r="J1" s="229" t="s">
        <v>57</v>
      </c>
      <c r="K1" s="147" t="s">
        <v>149</v>
      </c>
      <c r="L1" s="3"/>
      <c r="M1" s="3"/>
      <c r="N1" s="3"/>
      <c r="O1" s="3"/>
      <c r="P1" s="3"/>
      <c r="Q1" s="3"/>
      <c r="R1" s="3"/>
    </row>
    <row r="2" spans="1:18" ht="24.75" customHeight="1" x14ac:dyDescent="0.25">
      <c r="A2" s="336"/>
      <c r="B2" s="336"/>
      <c r="C2" s="336"/>
      <c r="D2" s="432" t="s">
        <v>612</v>
      </c>
      <c r="E2" s="432"/>
      <c r="F2" s="432"/>
      <c r="G2" s="432"/>
      <c r="H2" s="367"/>
      <c r="I2" s="196"/>
      <c r="J2" s="196"/>
      <c r="K2" s="196"/>
      <c r="L2" s="3"/>
      <c r="M2" s="3"/>
      <c r="N2" s="3"/>
      <c r="O2" s="3"/>
      <c r="P2" s="3"/>
      <c r="Q2" s="3"/>
      <c r="R2" s="3"/>
    </row>
    <row r="3" spans="1:18" ht="11.25" customHeight="1" x14ac:dyDescent="0.2">
      <c r="A3" s="1"/>
      <c r="B3" s="1"/>
      <c r="C3" s="1"/>
      <c r="D3" s="433" t="s">
        <v>611</v>
      </c>
      <c r="E3" s="433"/>
      <c r="F3" s="433"/>
      <c r="G3" s="433"/>
      <c r="H3" s="4"/>
      <c r="I3" s="4"/>
      <c r="J3" s="4"/>
      <c r="K3" s="4"/>
      <c r="L3" s="4"/>
      <c r="M3" s="4"/>
      <c r="N3" s="4"/>
      <c r="O3" s="4"/>
      <c r="P3" s="4"/>
      <c r="Q3" s="4"/>
    </row>
    <row r="4" spans="1:18" ht="27" customHeight="1" x14ac:dyDescent="0.2">
      <c r="A4" s="429" t="s">
        <v>556</v>
      </c>
      <c r="B4" s="429"/>
      <c r="C4" s="429"/>
      <c r="D4" s="429"/>
      <c r="E4" s="429"/>
      <c r="F4" s="429"/>
      <c r="G4" s="429"/>
      <c r="H4" s="429"/>
      <c r="I4" s="429"/>
      <c r="J4" s="429"/>
      <c r="K4" s="429"/>
      <c r="L4" s="3"/>
      <c r="M4" s="3"/>
      <c r="N4" s="3"/>
      <c r="O4" s="3"/>
      <c r="P4" s="3"/>
      <c r="Q4" s="3"/>
      <c r="R4" s="3"/>
    </row>
    <row r="5" spans="1:18" ht="10.5" customHeight="1" x14ac:dyDescent="0.2">
      <c r="A5" s="337"/>
      <c r="B5" s="337"/>
      <c r="C5" s="337"/>
      <c r="D5" s="337"/>
      <c r="E5" s="337"/>
      <c r="F5" s="337"/>
      <c r="G5" s="337"/>
      <c r="H5" s="337"/>
      <c r="I5" s="337"/>
      <c r="J5" s="337"/>
      <c r="K5" s="337"/>
      <c r="L5" s="337"/>
      <c r="M5" s="337"/>
      <c r="N5" s="337"/>
      <c r="O5" s="337"/>
      <c r="P5" s="337"/>
      <c r="Q5" s="337"/>
      <c r="R5" s="337"/>
    </row>
    <row r="6" spans="1:18" ht="13.5" customHeight="1" x14ac:dyDescent="0.2">
      <c r="A6" s="431" t="s">
        <v>38</v>
      </c>
      <c r="B6" s="431"/>
      <c r="C6" s="431"/>
      <c r="D6" s="431"/>
      <c r="E6" s="431"/>
      <c r="F6" s="431"/>
      <c r="G6" s="3"/>
      <c r="H6" s="3"/>
      <c r="I6" s="3"/>
      <c r="J6" s="3"/>
      <c r="K6" s="3"/>
      <c r="L6" s="3"/>
      <c r="M6" s="3"/>
      <c r="N6" s="337"/>
      <c r="O6" s="337"/>
      <c r="P6" s="337"/>
      <c r="Q6" s="337"/>
      <c r="R6" s="337"/>
    </row>
    <row r="7" spans="1:18" ht="6" customHeight="1" x14ac:dyDescent="0.2">
      <c r="A7" s="337"/>
      <c r="B7" s="337"/>
      <c r="C7" s="337"/>
      <c r="D7" s="337"/>
      <c r="E7" s="337"/>
      <c r="F7" s="337"/>
      <c r="G7" s="337"/>
      <c r="H7" s="337"/>
      <c r="I7" s="337"/>
      <c r="J7" s="337"/>
      <c r="K7" s="337"/>
      <c r="L7" s="337"/>
      <c r="M7" s="337"/>
      <c r="N7" s="337"/>
      <c r="O7" s="337"/>
      <c r="P7" s="337"/>
      <c r="Q7" s="337"/>
      <c r="R7" s="337"/>
    </row>
    <row r="8" spans="1:18" ht="44.25" customHeight="1" x14ac:dyDescent="0.2">
      <c r="A8" s="421" t="s">
        <v>641</v>
      </c>
      <c r="B8" s="421"/>
      <c r="C8" s="421"/>
      <c r="D8" s="421"/>
      <c r="E8" s="421"/>
      <c r="F8" s="421"/>
      <c r="G8" s="430" t="s">
        <v>640</v>
      </c>
      <c r="H8" s="430"/>
      <c r="I8" s="430"/>
      <c r="J8" s="430"/>
      <c r="K8" s="430"/>
      <c r="L8" s="49"/>
      <c r="M8" s="49"/>
      <c r="N8" s="49"/>
      <c r="O8" s="50"/>
      <c r="P8" s="50"/>
      <c r="Q8" s="341"/>
      <c r="R8" s="341"/>
    </row>
    <row r="9" spans="1:18" ht="16.5" customHeight="1" x14ac:dyDescent="0.2">
      <c r="A9" s="56"/>
      <c r="B9" s="56"/>
      <c r="C9" s="56"/>
      <c r="D9" s="56"/>
      <c r="E9" s="56"/>
      <c r="F9" s="56"/>
      <c r="G9" s="49"/>
      <c r="H9" s="49"/>
      <c r="I9" s="49"/>
      <c r="J9" s="49"/>
      <c r="K9" s="49"/>
      <c r="L9" s="49"/>
      <c r="M9" s="49"/>
      <c r="N9" s="49"/>
      <c r="O9" s="50"/>
      <c r="P9" s="50"/>
      <c r="Q9" s="341"/>
      <c r="R9" s="341"/>
    </row>
    <row r="10" spans="1:18" ht="88.5" customHeight="1" x14ac:dyDescent="0.2">
      <c r="A10" s="422" t="s">
        <v>658</v>
      </c>
      <c r="B10" s="422"/>
      <c r="C10" s="422"/>
      <c r="D10" s="422"/>
      <c r="E10" s="422"/>
      <c r="F10" s="423" t="s">
        <v>109</v>
      </c>
      <c r="G10" s="423"/>
      <c r="H10" s="423"/>
      <c r="I10" s="339" t="s">
        <v>60</v>
      </c>
      <c r="J10" s="416" t="s">
        <v>654</v>
      </c>
      <c r="K10" s="416"/>
      <c r="L10" s="49"/>
      <c r="M10" s="49"/>
      <c r="N10" s="49"/>
      <c r="O10" s="50"/>
      <c r="P10" s="50"/>
      <c r="Q10" s="341"/>
      <c r="R10" s="341"/>
    </row>
    <row r="11" spans="1:18" ht="16.5" customHeight="1" x14ac:dyDescent="0.2">
      <c r="A11" s="55"/>
      <c r="B11" s="55"/>
      <c r="C11" s="55"/>
      <c r="D11" s="55"/>
      <c r="E11" s="55"/>
      <c r="F11" s="55"/>
      <c r="G11" s="55"/>
      <c r="H11" s="55"/>
      <c r="I11" s="55"/>
      <c r="J11" s="55"/>
      <c r="K11" s="55"/>
      <c r="L11" s="49"/>
      <c r="M11" s="49"/>
      <c r="N11" s="49"/>
      <c r="O11" s="50"/>
      <c r="P11" s="50"/>
      <c r="Q11" s="341"/>
      <c r="R11" s="341"/>
    </row>
    <row r="12" spans="1:18" ht="8.25" customHeight="1" x14ac:dyDescent="0.2">
      <c r="A12" s="388"/>
      <c r="B12" s="388"/>
      <c r="C12" s="388"/>
      <c r="D12" s="388"/>
      <c r="E12" s="49"/>
      <c r="F12" s="397"/>
      <c r="G12" s="397"/>
      <c r="H12" s="397"/>
      <c r="I12" s="339"/>
      <c r="J12" s="397"/>
      <c r="K12" s="397"/>
      <c r="L12" s="49"/>
      <c r="M12" s="49"/>
      <c r="N12" s="49"/>
      <c r="O12" s="50"/>
      <c r="P12" s="50"/>
      <c r="Q12" s="5"/>
      <c r="R12" s="139"/>
    </row>
    <row r="13" spans="1:18" ht="31.5" customHeight="1" x14ac:dyDescent="0.2">
      <c r="A13" s="421" t="s">
        <v>71</v>
      </c>
      <c r="B13" s="421"/>
      <c r="C13" s="421"/>
      <c r="D13" s="421"/>
      <c r="E13" s="421"/>
      <c r="F13" s="421"/>
      <c r="G13" s="421"/>
      <c r="H13" s="421"/>
      <c r="I13" s="421"/>
      <c r="J13" s="421"/>
      <c r="K13" s="421"/>
      <c r="L13" s="51"/>
      <c r="M13" s="51"/>
      <c r="N13" s="51"/>
      <c r="O13" s="52"/>
      <c r="P13" s="52"/>
      <c r="Q13" s="52"/>
      <c r="R13" s="52"/>
    </row>
    <row r="14" spans="1:18" ht="20.25" customHeight="1" x14ac:dyDescent="0.2">
      <c r="A14" s="421" t="s">
        <v>70</v>
      </c>
      <c r="B14" s="421"/>
      <c r="C14" s="421"/>
      <c r="D14" s="421"/>
      <c r="E14" s="421"/>
      <c r="F14" s="421"/>
      <c r="G14" s="418" t="s">
        <v>72</v>
      </c>
      <c r="H14" s="418"/>
      <c r="I14" s="418"/>
      <c r="J14" s="418"/>
      <c r="K14" s="418"/>
      <c r="L14" s="345"/>
      <c r="M14" s="345"/>
      <c r="N14" s="345"/>
    </row>
    <row r="15" spans="1:18" ht="9" customHeight="1" x14ac:dyDescent="0.2">
      <c r="A15" s="380"/>
      <c r="B15" s="380"/>
      <c r="C15" s="380"/>
      <c r="D15" s="380"/>
      <c r="E15" s="380"/>
      <c r="F15" s="380"/>
      <c r="G15" s="380"/>
      <c r="H15" s="345"/>
      <c r="I15" s="345"/>
      <c r="J15" s="345"/>
      <c r="K15" s="345"/>
      <c r="L15" s="53"/>
      <c r="M15" s="53"/>
      <c r="N15" s="53"/>
      <c r="O15" s="54"/>
      <c r="P15" s="54"/>
      <c r="Q15" s="54"/>
      <c r="R15" s="54"/>
    </row>
    <row r="16" spans="1:18" ht="18.75" customHeight="1" x14ac:dyDescent="0.2">
      <c r="A16" s="145" t="s">
        <v>642</v>
      </c>
      <c r="B16" s="145"/>
      <c r="C16" s="145"/>
      <c r="D16" s="145"/>
      <c r="E16" s="145"/>
      <c r="F16" s="145"/>
      <c r="G16" s="145"/>
      <c r="H16" s="145"/>
      <c r="I16" s="145"/>
      <c r="J16" s="424" t="s">
        <v>153</v>
      </c>
      <c r="K16" s="424"/>
      <c r="L16" s="55"/>
      <c r="M16" s="55"/>
      <c r="N16" s="55"/>
    </row>
    <row r="17" spans="1:14" ht="19.5" customHeight="1" x14ac:dyDescent="0.2">
      <c r="A17" s="413" t="s">
        <v>155</v>
      </c>
      <c r="B17" s="413"/>
      <c r="C17" s="425" t="s">
        <v>159</v>
      </c>
      <c r="D17" s="425"/>
      <c r="E17" s="425"/>
      <c r="F17" s="425"/>
      <c r="G17" s="264"/>
      <c r="H17" s="55"/>
      <c r="I17" s="56"/>
      <c r="J17" s="55"/>
      <c r="K17" s="55"/>
      <c r="L17" s="55"/>
      <c r="M17" s="55"/>
      <c r="N17" s="55"/>
    </row>
    <row r="18" spans="1:14" ht="22.5" customHeight="1" x14ac:dyDescent="0.2">
      <c r="A18" s="420" t="s">
        <v>557</v>
      </c>
      <c r="B18" s="420"/>
      <c r="C18" s="420"/>
      <c r="D18" s="420"/>
      <c r="E18" s="420"/>
      <c r="F18" s="420"/>
      <c r="G18" s="420"/>
      <c r="H18" s="420"/>
      <c r="I18" s="420"/>
      <c r="J18" s="420"/>
      <c r="K18" s="420"/>
      <c r="L18" s="55"/>
      <c r="M18" s="55"/>
      <c r="N18" s="55"/>
    </row>
    <row r="19" spans="1:14" ht="22.5" customHeight="1" x14ac:dyDescent="0.2">
      <c r="A19" s="415" t="s">
        <v>152</v>
      </c>
      <c r="B19" s="415"/>
      <c r="C19" s="415"/>
      <c r="D19" s="396" t="s">
        <v>153</v>
      </c>
      <c r="E19" s="396"/>
      <c r="F19" s="396"/>
      <c r="G19" s="396"/>
      <c r="H19" s="415" t="s">
        <v>558</v>
      </c>
      <c r="I19" s="415"/>
      <c r="J19" s="55"/>
      <c r="K19" s="55"/>
      <c r="L19" s="55"/>
      <c r="M19" s="55"/>
      <c r="N19" s="55"/>
    </row>
    <row r="20" spans="1:14" ht="22.5" customHeight="1" x14ac:dyDescent="0.2">
      <c r="A20" s="415" t="s">
        <v>559</v>
      </c>
      <c r="B20" s="415"/>
      <c r="C20" s="396" t="s">
        <v>647</v>
      </c>
      <c r="D20" s="396"/>
      <c r="E20" s="396"/>
      <c r="F20" s="396"/>
      <c r="G20" s="396"/>
      <c r="H20" s="342" t="s">
        <v>61</v>
      </c>
      <c r="I20" s="396" t="s">
        <v>648</v>
      </c>
      <c r="J20" s="396"/>
      <c r="K20" s="187" t="s">
        <v>62</v>
      </c>
      <c r="L20" s="55"/>
      <c r="M20" s="55"/>
      <c r="N20" s="55"/>
    </row>
    <row r="21" spans="1:14" ht="13.5" customHeight="1" x14ac:dyDescent="0.2">
      <c r="A21" s="55"/>
      <c r="B21" s="415"/>
      <c r="C21" s="415"/>
      <c r="D21" s="342"/>
      <c r="E21" s="342"/>
      <c r="F21" s="342"/>
      <c r="G21" s="342"/>
      <c r="H21" s="187"/>
      <c r="I21" s="289"/>
      <c r="J21" s="289"/>
      <c r="K21" s="55"/>
      <c r="L21" s="55"/>
      <c r="M21" s="55"/>
      <c r="N21" s="55"/>
    </row>
    <row r="22" spans="1:14" ht="21.75" customHeight="1" x14ac:dyDescent="0.2">
      <c r="A22" s="56" t="s">
        <v>35</v>
      </c>
      <c r="B22" s="56"/>
      <c r="C22" s="56"/>
      <c r="D22" s="56"/>
      <c r="E22" s="56"/>
      <c r="F22" s="56"/>
      <c r="G22" s="56"/>
      <c r="H22" s="56"/>
      <c r="I22" s="56" t="s">
        <v>66</v>
      </c>
      <c r="J22" s="55"/>
      <c r="K22" s="55"/>
      <c r="L22" s="56"/>
      <c r="M22" s="56"/>
      <c r="N22" s="56"/>
    </row>
    <row r="23" spans="1:14" ht="20.25" customHeight="1" x14ac:dyDescent="0.2">
      <c r="A23" s="280" t="s">
        <v>97</v>
      </c>
      <c r="B23" s="381" t="s">
        <v>65</v>
      </c>
      <c r="C23" s="381"/>
      <c r="D23" s="381"/>
      <c r="E23" s="381"/>
      <c r="F23" s="381"/>
      <c r="G23" s="381"/>
      <c r="H23" s="55"/>
      <c r="I23" s="424" t="s">
        <v>65</v>
      </c>
      <c r="J23" s="424"/>
      <c r="K23" s="424"/>
      <c r="L23" s="56"/>
      <c r="M23" s="56"/>
      <c r="N23" s="56"/>
    </row>
    <row r="24" spans="1:14" ht="20.25" customHeight="1" x14ac:dyDescent="0.2">
      <c r="A24" s="280" t="s">
        <v>96</v>
      </c>
      <c r="B24" s="381" t="s">
        <v>65</v>
      </c>
      <c r="C24" s="381"/>
      <c r="D24" s="381"/>
      <c r="E24" s="381"/>
      <c r="F24" s="381"/>
      <c r="G24" s="381"/>
      <c r="H24" s="56"/>
      <c r="I24" s="424" t="s">
        <v>65</v>
      </c>
      <c r="J24" s="424"/>
      <c r="K24" s="424"/>
      <c r="L24" s="56"/>
      <c r="M24" s="56"/>
      <c r="N24" s="56"/>
    </row>
    <row r="25" spans="1:14" ht="20.25" customHeight="1" x14ac:dyDescent="0.2">
      <c r="A25" s="280" t="s">
        <v>95</v>
      </c>
      <c r="B25" s="381" t="s">
        <v>65</v>
      </c>
      <c r="C25" s="381"/>
      <c r="D25" s="381"/>
      <c r="E25" s="381"/>
      <c r="F25" s="381"/>
      <c r="G25" s="381"/>
      <c r="H25" s="56"/>
      <c r="I25" s="424" t="s">
        <v>65</v>
      </c>
      <c r="J25" s="424"/>
      <c r="K25" s="424"/>
      <c r="L25" s="56"/>
      <c r="M25" s="56"/>
      <c r="N25" s="56"/>
    </row>
    <row r="26" spans="1:14" ht="20.25" customHeight="1" x14ac:dyDescent="0.2">
      <c r="A26" s="280" t="s">
        <v>94</v>
      </c>
      <c r="B26" s="381" t="s">
        <v>65</v>
      </c>
      <c r="C26" s="381"/>
      <c r="D26" s="381"/>
      <c r="E26" s="381"/>
      <c r="F26" s="381"/>
      <c r="G26" s="381"/>
      <c r="H26" s="56"/>
      <c r="I26" s="424" t="s">
        <v>65</v>
      </c>
      <c r="J26" s="424"/>
      <c r="K26" s="424"/>
      <c r="L26" s="56"/>
      <c r="M26" s="56"/>
      <c r="N26" s="56"/>
    </row>
    <row r="27" spans="1:14" ht="20.25" customHeight="1" x14ac:dyDescent="0.2">
      <c r="A27" s="280" t="s">
        <v>87</v>
      </c>
      <c r="B27" s="381" t="s">
        <v>65</v>
      </c>
      <c r="C27" s="381"/>
      <c r="D27" s="381"/>
      <c r="E27" s="381"/>
      <c r="F27" s="381"/>
      <c r="G27" s="381"/>
      <c r="H27" s="56"/>
      <c r="I27" s="424" t="s">
        <v>65</v>
      </c>
      <c r="J27" s="424"/>
      <c r="K27" s="424"/>
      <c r="L27" s="56"/>
      <c r="M27" s="56"/>
      <c r="N27" s="56"/>
    </row>
    <row r="28" spans="1:14" ht="20.25" customHeight="1" x14ac:dyDescent="0.2">
      <c r="A28" s="280" t="s">
        <v>621</v>
      </c>
      <c r="B28" s="381" t="s">
        <v>65</v>
      </c>
      <c r="C28" s="381"/>
      <c r="D28" s="381"/>
      <c r="E28" s="381"/>
      <c r="F28" s="381"/>
      <c r="G28" s="381"/>
      <c r="H28" s="56"/>
      <c r="I28" s="424" t="s">
        <v>65</v>
      </c>
      <c r="J28" s="424"/>
      <c r="K28" s="424"/>
      <c r="L28" s="56"/>
      <c r="M28" s="56"/>
      <c r="N28" s="56"/>
    </row>
    <row r="29" spans="1:14" ht="20.25" customHeight="1" x14ac:dyDescent="0.2">
      <c r="A29" s="280" t="s">
        <v>622</v>
      </c>
      <c r="B29" s="381" t="s">
        <v>65</v>
      </c>
      <c r="C29" s="381"/>
      <c r="D29" s="381"/>
      <c r="E29" s="381"/>
      <c r="F29" s="381"/>
      <c r="G29" s="381"/>
      <c r="H29" s="56"/>
      <c r="I29" s="424" t="s">
        <v>65</v>
      </c>
      <c r="J29" s="424"/>
      <c r="K29" s="424"/>
      <c r="L29" s="56"/>
      <c r="M29" s="56"/>
      <c r="N29" s="56"/>
    </row>
    <row r="30" spans="1:14" ht="20.25" customHeight="1" x14ac:dyDescent="0.2">
      <c r="A30" s="280" t="s">
        <v>623</v>
      </c>
      <c r="B30" s="381" t="s">
        <v>65</v>
      </c>
      <c r="C30" s="381"/>
      <c r="D30" s="381"/>
      <c r="E30" s="381"/>
      <c r="F30" s="381"/>
      <c r="G30" s="381"/>
      <c r="H30" s="56"/>
      <c r="I30" s="424" t="s">
        <v>65</v>
      </c>
      <c r="J30" s="424"/>
      <c r="K30" s="424"/>
      <c r="L30" s="56"/>
      <c r="M30" s="56"/>
      <c r="N30" s="56"/>
    </row>
    <row r="31" spans="1:14" ht="20.25" customHeight="1" x14ac:dyDescent="0.2">
      <c r="A31" s="280" t="s">
        <v>624</v>
      </c>
      <c r="B31" s="381" t="s">
        <v>65</v>
      </c>
      <c r="C31" s="381"/>
      <c r="D31" s="381"/>
      <c r="E31" s="381"/>
      <c r="F31" s="381"/>
      <c r="G31" s="381"/>
      <c r="H31" s="56"/>
      <c r="I31" s="424" t="s">
        <v>65</v>
      </c>
      <c r="J31" s="424"/>
      <c r="K31" s="424"/>
      <c r="L31" s="56"/>
      <c r="M31" s="56"/>
      <c r="N31" s="56"/>
    </row>
    <row r="32" spans="1:14" ht="20.25" customHeight="1" x14ac:dyDescent="0.2">
      <c r="A32" s="280" t="s">
        <v>625</v>
      </c>
      <c r="B32" s="381" t="s">
        <v>65</v>
      </c>
      <c r="C32" s="381"/>
      <c r="D32" s="381"/>
      <c r="E32" s="381"/>
      <c r="F32" s="381"/>
      <c r="G32" s="381"/>
      <c r="H32" s="56"/>
      <c r="I32" s="424" t="s">
        <v>65</v>
      </c>
      <c r="J32" s="424"/>
      <c r="K32" s="424"/>
      <c r="L32" s="55"/>
      <c r="M32" s="55"/>
      <c r="N32" s="55"/>
    </row>
    <row r="33" spans="1:14" s="14" customFormat="1" ht="70.5" customHeight="1" x14ac:dyDescent="0.2">
      <c r="A33" s="55"/>
      <c r="B33" s="55"/>
      <c r="C33" s="55"/>
      <c r="D33" s="55"/>
      <c r="E33" s="55"/>
      <c r="F33" s="55"/>
      <c r="G33" s="55"/>
      <c r="H33" s="55"/>
      <c r="I33" s="55"/>
      <c r="J33" s="55"/>
      <c r="K33" s="55"/>
      <c r="L33" s="57"/>
      <c r="M33" s="57"/>
      <c r="N33" s="57"/>
    </row>
    <row r="34" spans="1:14" s="14" customFormat="1" ht="18.75" customHeight="1" x14ac:dyDescent="0.2">
      <c r="A34" s="413" t="s">
        <v>154</v>
      </c>
      <c r="B34" s="413"/>
      <c r="C34" s="413"/>
      <c r="D34" s="413"/>
      <c r="E34" s="396" t="s">
        <v>631</v>
      </c>
      <c r="F34" s="396"/>
      <c r="G34" s="396"/>
      <c r="H34" s="396"/>
      <c r="I34" s="379" t="s">
        <v>663</v>
      </c>
      <c r="J34" s="379"/>
      <c r="K34" s="379"/>
      <c r="L34" s="57"/>
      <c r="M34" s="57"/>
      <c r="N34" s="57"/>
    </row>
    <row r="35" spans="1:14" s="14" customFormat="1" ht="22.5" customHeight="1" x14ac:dyDescent="0.2">
      <c r="A35" s="427" t="s">
        <v>630</v>
      </c>
      <c r="B35" s="427"/>
      <c r="C35" s="427"/>
      <c r="D35" s="427"/>
      <c r="E35" s="427"/>
      <c r="F35" s="427"/>
      <c r="G35" s="427"/>
      <c r="H35" s="427"/>
      <c r="I35" s="427"/>
      <c r="J35" s="427"/>
      <c r="K35" s="427"/>
      <c r="L35" s="57"/>
      <c r="M35" s="57"/>
      <c r="N35" s="57"/>
    </row>
    <row r="36" spans="1:14" s="14" customFormat="1" ht="12" customHeight="1" x14ac:dyDescent="0.2">
      <c r="A36" s="334"/>
      <c r="B36" s="382" t="s">
        <v>560</v>
      </c>
      <c r="C36" s="382"/>
      <c r="D36" s="382"/>
      <c r="E36" s="290" t="s">
        <v>561</v>
      </c>
      <c r="F36" s="291" t="s">
        <v>562</v>
      </c>
      <c r="G36" s="334"/>
      <c r="H36" s="334"/>
      <c r="I36" s="334"/>
      <c r="J36" s="334"/>
      <c r="K36" s="334"/>
      <c r="L36" s="57"/>
      <c r="M36" s="57"/>
      <c r="N36" s="57"/>
    </row>
    <row r="37" spans="1:14" s="14" customFormat="1" ht="18" customHeight="1" x14ac:dyDescent="0.2">
      <c r="A37" s="292"/>
      <c r="B37" s="453"/>
      <c r="C37" s="453"/>
      <c r="D37" s="453"/>
      <c r="E37" s="453"/>
      <c r="F37" s="453"/>
      <c r="G37" s="394" t="s">
        <v>670</v>
      </c>
      <c r="H37" s="394"/>
      <c r="I37" s="393" t="s">
        <v>632</v>
      </c>
      <c r="J37" s="393"/>
      <c r="K37" s="393"/>
      <c r="L37" s="57"/>
      <c r="M37" s="57"/>
      <c r="N37" s="57"/>
    </row>
    <row r="38" spans="1:14" s="14" customFormat="1" ht="11.25" customHeight="1" x14ac:dyDescent="0.2">
      <c r="A38" s="293" t="s">
        <v>123</v>
      </c>
      <c r="B38" s="402" t="s">
        <v>113</v>
      </c>
      <c r="C38" s="402"/>
      <c r="D38" s="402"/>
      <c r="E38" s="402"/>
      <c r="F38" s="402"/>
      <c r="G38" s="152"/>
      <c r="H38" s="329"/>
      <c r="I38" s="152"/>
      <c r="J38" s="331"/>
      <c r="K38" s="331"/>
      <c r="L38" s="57"/>
      <c r="M38" s="57"/>
      <c r="N38" s="57"/>
    </row>
    <row r="39" spans="1:14" s="14" customFormat="1" ht="11.25" customHeight="1" x14ac:dyDescent="0.2">
      <c r="A39" s="293" t="s">
        <v>123</v>
      </c>
      <c r="B39" s="402" t="s">
        <v>114</v>
      </c>
      <c r="C39" s="402"/>
      <c r="D39" s="402"/>
      <c r="E39" s="402"/>
      <c r="F39" s="402"/>
      <c r="G39" s="152"/>
      <c r="H39" s="329"/>
      <c r="I39" s="152"/>
      <c r="J39" s="331"/>
      <c r="K39" s="331"/>
      <c r="L39" s="57"/>
      <c r="M39" s="57"/>
      <c r="N39" s="57"/>
    </row>
    <row r="40" spans="1:14" s="14" customFormat="1" ht="11.25" customHeight="1" x14ac:dyDescent="0.2">
      <c r="A40" s="293" t="s">
        <v>123</v>
      </c>
      <c r="B40" s="402" t="s">
        <v>115</v>
      </c>
      <c r="C40" s="402"/>
      <c r="D40" s="402"/>
      <c r="E40" s="402"/>
      <c r="F40" s="402"/>
      <c r="G40" s="152"/>
      <c r="H40" s="329"/>
      <c r="I40" s="152"/>
      <c r="J40" s="329"/>
      <c r="K40" s="331"/>
      <c r="L40" s="57"/>
      <c r="M40" s="57"/>
      <c r="N40" s="57"/>
    </row>
    <row r="41" spans="1:14" s="14" customFormat="1" ht="11.25" customHeight="1" x14ac:dyDescent="0.2">
      <c r="A41" s="293" t="s">
        <v>123</v>
      </c>
      <c r="B41" s="402" t="s">
        <v>116</v>
      </c>
      <c r="C41" s="402"/>
      <c r="D41" s="402"/>
      <c r="E41" s="402"/>
      <c r="F41" s="402"/>
      <c r="G41" s="152"/>
      <c r="H41" s="329"/>
      <c r="I41" s="152"/>
      <c r="J41" s="329"/>
      <c r="K41" s="331"/>
      <c r="L41" s="57"/>
      <c r="M41" s="57"/>
      <c r="N41" s="57"/>
    </row>
    <row r="42" spans="1:14" s="14" customFormat="1" ht="11.25" customHeight="1" x14ac:dyDescent="0.2">
      <c r="A42" s="293" t="s">
        <v>123</v>
      </c>
      <c r="B42" s="402" t="s">
        <v>117</v>
      </c>
      <c r="C42" s="402"/>
      <c r="D42" s="402"/>
      <c r="E42" s="402"/>
      <c r="F42" s="402"/>
      <c r="G42" s="152"/>
      <c r="H42" s="329"/>
      <c r="I42" s="152"/>
      <c r="J42" s="331"/>
      <c r="K42" s="331"/>
      <c r="L42" s="57"/>
      <c r="M42" s="57"/>
      <c r="N42" s="57"/>
    </row>
    <row r="43" spans="1:14" s="14" customFormat="1" ht="11.25" customHeight="1" x14ac:dyDescent="0.2">
      <c r="A43" s="293" t="s">
        <v>123</v>
      </c>
      <c r="B43" s="402" t="s">
        <v>118</v>
      </c>
      <c r="C43" s="402"/>
      <c r="D43" s="402"/>
      <c r="E43" s="402"/>
      <c r="F43" s="402"/>
      <c r="G43" s="152"/>
      <c r="H43" s="329"/>
      <c r="I43" s="152"/>
      <c r="J43" s="331"/>
      <c r="K43" s="331"/>
      <c r="L43" s="57"/>
      <c r="M43" s="57"/>
      <c r="N43" s="57"/>
    </row>
    <row r="44" spans="1:14" s="14" customFormat="1" ht="11.25" customHeight="1" x14ac:dyDescent="0.2">
      <c r="A44" s="293" t="s">
        <v>123</v>
      </c>
      <c r="B44" s="402" t="s">
        <v>119</v>
      </c>
      <c r="C44" s="402"/>
      <c r="D44" s="402"/>
      <c r="E44" s="402"/>
      <c r="F44" s="402"/>
      <c r="G44" s="152"/>
      <c r="H44" s="329"/>
      <c r="I44" s="152"/>
      <c r="J44" s="331"/>
      <c r="K44" s="331"/>
      <c r="L44" s="57"/>
      <c r="M44" s="57"/>
      <c r="N44" s="57"/>
    </row>
    <row r="45" spans="1:14" s="14" customFormat="1" ht="11.25" customHeight="1" x14ac:dyDescent="0.2">
      <c r="A45" s="293" t="s">
        <v>123</v>
      </c>
      <c r="B45" s="402" t="s">
        <v>120</v>
      </c>
      <c r="C45" s="402"/>
      <c r="D45" s="402"/>
      <c r="E45" s="402"/>
      <c r="F45" s="402"/>
      <c r="G45" s="152"/>
      <c r="H45" s="329"/>
      <c r="I45" s="152"/>
      <c r="J45" s="331"/>
      <c r="K45" s="331"/>
      <c r="L45" s="57"/>
      <c r="M45" s="57"/>
      <c r="N45" s="57"/>
    </row>
    <row r="46" spans="1:14" s="14" customFormat="1" ht="11.25" customHeight="1" x14ac:dyDescent="0.2">
      <c r="A46" s="293" t="s">
        <v>123</v>
      </c>
      <c r="B46" s="402" t="s">
        <v>121</v>
      </c>
      <c r="C46" s="402"/>
      <c r="D46" s="402"/>
      <c r="E46" s="402"/>
      <c r="F46" s="402"/>
      <c r="G46" s="152"/>
      <c r="H46" s="329"/>
      <c r="I46" s="152"/>
      <c r="J46" s="331"/>
      <c r="K46" s="331"/>
      <c r="L46" s="57"/>
      <c r="M46" s="57"/>
      <c r="N46" s="57"/>
    </row>
    <row r="47" spans="1:14" s="14" customFormat="1" ht="11.25" customHeight="1" x14ac:dyDescent="0.2">
      <c r="A47" s="293" t="s">
        <v>123</v>
      </c>
      <c r="B47" s="402" t="s">
        <v>122</v>
      </c>
      <c r="C47" s="402"/>
      <c r="D47" s="402"/>
      <c r="E47" s="402"/>
      <c r="F47" s="402"/>
      <c r="G47" s="152"/>
      <c r="H47" s="329"/>
      <c r="I47" s="152"/>
      <c r="J47" s="331"/>
      <c r="K47" s="331"/>
      <c r="L47" s="57"/>
      <c r="M47" s="57"/>
      <c r="N47" s="57"/>
    </row>
    <row r="48" spans="1:14" ht="14.25" customHeight="1" x14ac:dyDescent="0.2">
      <c r="A48" s="55"/>
      <c r="B48" s="55"/>
      <c r="C48" s="55"/>
      <c r="D48" s="55"/>
      <c r="E48" s="55"/>
      <c r="F48" s="55"/>
      <c r="G48" s="55"/>
      <c r="H48" s="55"/>
      <c r="I48" s="55"/>
      <c r="J48" s="55"/>
      <c r="K48" s="55"/>
      <c r="L48" s="56"/>
      <c r="M48" s="56"/>
      <c r="N48" s="55"/>
    </row>
    <row r="49" spans="1:24" ht="15.75" customHeight="1" x14ac:dyDescent="0.2">
      <c r="A49" s="442" t="s">
        <v>563</v>
      </c>
      <c r="B49" s="442"/>
      <c r="C49" s="442"/>
      <c r="D49" s="442"/>
      <c r="E49" s="442"/>
      <c r="F49" s="442"/>
      <c r="G49" s="442"/>
      <c r="H49" s="442"/>
      <c r="I49" s="442"/>
      <c r="J49" s="442"/>
      <c r="K49" s="442"/>
      <c r="L49" s="345"/>
      <c r="M49" s="345"/>
      <c r="N49" s="55"/>
    </row>
    <row r="50" spans="1:24" ht="15.75" customHeight="1" x14ac:dyDescent="0.2">
      <c r="A50" s="333"/>
      <c r="B50" s="382" t="s">
        <v>560</v>
      </c>
      <c r="C50" s="382"/>
      <c r="D50" s="382"/>
      <c r="E50" s="290" t="s">
        <v>561</v>
      </c>
      <c r="F50" s="291" t="s">
        <v>562</v>
      </c>
      <c r="G50" s="333"/>
      <c r="H50" s="333"/>
      <c r="I50" s="333"/>
      <c r="J50" s="333"/>
      <c r="K50" s="333"/>
      <c r="L50" s="345"/>
      <c r="M50" s="345"/>
      <c r="N50" s="55"/>
    </row>
    <row r="51" spans="1:24" x14ac:dyDescent="0.2">
      <c r="A51" s="265" t="s">
        <v>156</v>
      </c>
      <c r="B51" s="417" t="s">
        <v>572</v>
      </c>
      <c r="C51" s="417"/>
      <c r="D51" s="417"/>
      <c r="E51" s="417"/>
      <c r="F51" s="417"/>
      <c r="G51" s="417"/>
      <c r="H51" s="417"/>
      <c r="I51" s="417"/>
      <c r="J51" s="417"/>
      <c r="K51" s="417"/>
      <c r="L51" s="345"/>
      <c r="M51" s="345"/>
      <c r="N51" s="55"/>
    </row>
    <row r="52" spans="1:24" ht="25.5" customHeight="1" x14ac:dyDescent="0.2">
      <c r="A52" s="294" t="s">
        <v>157</v>
      </c>
      <c r="B52" s="391" t="s">
        <v>173</v>
      </c>
      <c r="C52" s="391"/>
      <c r="D52" s="391"/>
      <c r="E52" s="391"/>
      <c r="F52" s="391"/>
      <c r="G52" s="391"/>
      <c r="H52" s="391"/>
      <c r="I52" s="391"/>
      <c r="J52" s="391"/>
      <c r="K52" s="391"/>
      <c r="L52" s="59"/>
      <c r="M52" s="59"/>
      <c r="N52" s="59"/>
    </row>
    <row r="53" spans="1:24" ht="20.25" customHeight="1" x14ac:dyDescent="0.2">
      <c r="A53" s="381" t="s">
        <v>67</v>
      </c>
      <c r="B53" s="381"/>
      <c r="C53" s="381"/>
      <c r="D53" s="381"/>
      <c r="E53" s="381"/>
      <c r="F53" s="381"/>
      <c r="G53" s="381"/>
      <c r="H53" s="381"/>
      <c r="I53" s="381"/>
      <c r="J53" s="381"/>
      <c r="K53" s="381"/>
      <c r="L53" s="56"/>
      <c r="M53" s="56"/>
      <c r="N53" s="55"/>
    </row>
    <row r="54" spans="1:24" ht="15" customHeight="1" x14ac:dyDescent="0.2">
      <c r="A54" s="265" t="s">
        <v>157</v>
      </c>
      <c r="B54" s="417" t="s">
        <v>158</v>
      </c>
      <c r="C54" s="417"/>
      <c r="D54" s="417"/>
      <c r="E54" s="417"/>
      <c r="F54" s="417"/>
      <c r="G54" s="417"/>
      <c r="H54" s="417"/>
      <c r="I54" s="417"/>
      <c r="J54" s="417"/>
      <c r="K54" s="417"/>
      <c r="L54" s="345"/>
      <c r="M54" s="345"/>
      <c r="N54" s="55"/>
    </row>
    <row r="55" spans="1:24" ht="9.75" customHeight="1" x14ac:dyDescent="0.2">
      <c r="A55" s="56"/>
      <c r="B55" s="345"/>
      <c r="C55" s="345"/>
      <c r="D55" s="345"/>
      <c r="E55" s="345"/>
      <c r="F55" s="345"/>
      <c r="G55" s="345"/>
      <c r="H55" s="345"/>
      <c r="I55" s="345"/>
      <c r="J55" s="345"/>
      <c r="K55" s="345"/>
      <c r="L55" s="345"/>
      <c r="M55" s="345"/>
      <c r="N55" s="55"/>
    </row>
    <row r="56" spans="1:24" ht="30" customHeight="1" x14ac:dyDescent="0.2">
      <c r="A56" s="392" t="s">
        <v>643</v>
      </c>
      <c r="B56" s="392"/>
      <c r="C56" s="392"/>
      <c r="D56" s="392"/>
      <c r="E56" s="392"/>
      <c r="F56" s="392"/>
      <c r="G56" s="392"/>
      <c r="H56" s="392"/>
      <c r="I56" s="182">
        <f>'Prod. roślinna'!K47-H58+J59+'Prod. roślinna'!H58</f>
        <v>0</v>
      </c>
      <c r="J56" s="187" t="s">
        <v>48</v>
      </c>
      <c r="K56" s="187"/>
      <c r="L56" s="60"/>
      <c r="M56" s="60"/>
      <c r="N56" s="60"/>
    </row>
    <row r="57" spans="1:24" ht="18.75" customHeight="1" x14ac:dyDescent="0.2">
      <c r="A57" s="55"/>
      <c r="B57" s="55"/>
      <c r="C57" s="55"/>
      <c r="D57" s="55"/>
      <c r="E57" s="55"/>
      <c r="F57" s="55"/>
      <c r="G57" s="55"/>
      <c r="H57" s="55"/>
      <c r="I57" s="375">
        <f>IFERROR((I56/J73),0)</f>
        <v>0</v>
      </c>
      <c r="J57" s="385" t="s">
        <v>58</v>
      </c>
      <c r="K57" s="385"/>
      <c r="L57" s="61"/>
      <c r="M57" s="61"/>
      <c r="N57" s="55"/>
    </row>
    <row r="58" spans="1:24" ht="24" customHeight="1" x14ac:dyDescent="0.2">
      <c r="A58" s="383" t="s">
        <v>52</v>
      </c>
      <c r="B58" s="383"/>
      <c r="C58" s="383"/>
      <c r="D58" s="383"/>
      <c r="E58" s="383"/>
      <c r="F58" s="383"/>
      <c r="G58" s="383"/>
      <c r="H58" s="185">
        <f>'Prod. roślinna'!L47+'Prod. roślinna'!I58</f>
        <v>0</v>
      </c>
      <c r="I58" s="191" t="s">
        <v>49</v>
      </c>
      <c r="J58" s="55"/>
      <c r="K58" s="55"/>
      <c r="L58" s="55"/>
      <c r="M58" s="55"/>
      <c r="N58" s="55"/>
    </row>
    <row r="59" spans="1:24" ht="26.25" customHeight="1" x14ac:dyDescent="0.2">
      <c r="A59" s="383" t="s">
        <v>53</v>
      </c>
      <c r="B59" s="383"/>
      <c r="C59" s="383"/>
      <c r="D59" s="383"/>
      <c r="E59" s="383"/>
      <c r="F59" s="383"/>
      <c r="G59" s="383"/>
      <c r="H59" s="383"/>
      <c r="I59" s="383"/>
      <c r="J59" s="185">
        <f>'Prod. roślinna'!M47+'Prod. roślinna'!J58</f>
        <v>0</v>
      </c>
      <c r="K59" s="191" t="s">
        <v>14</v>
      </c>
      <c r="L59" s="349"/>
      <c r="M59" s="61"/>
      <c r="N59" s="55"/>
    </row>
    <row r="60" spans="1:24" ht="12.75" customHeight="1" x14ac:dyDescent="0.2">
      <c r="A60" s="188"/>
      <c r="B60" s="188"/>
      <c r="C60" s="188"/>
      <c r="D60" s="188"/>
      <c r="E60" s="188"/>
      <c r="F60" s="188"/>
      <c r="G60" s="188"/>
      <c r="H60" s="188"/>
      <c r="I60" s="188"/>
      <c r="J60" s="188"/>
      <c r="K60" s="188"/>
      <c r="L60" s="55"/>
      <c r="M60" s="55"/>
      <c r="N60" s="57"/>
    </row>
    <row r="61" spans="1:24" ht="24.75" customHeight="1" x14ac:dyDescent="0.2">
      <c r="A61" s="443" t="s">
        <v>665</v>
      </c>
      <c r="B61" s="443"/>
      <c r="C61" s="443"/>
      <c r="D61" s="443"/>
      <c r="E61" s="443"/>
      <c r="F61" s="443"/>
      <c r="G61" s="443"/>
      <c r="H61" s="443"/>
      <c r="I61" s="185">
        <f>'Prod. roślinna'!I47+'Prod. roślinna'!G58+'Prod. zwierzęca towar.'!J31-H63+J64</f>
        <v>0</v>
      </c>
      <c r="J61" s="187" t="s">
        <v>48</v>
      </c>
      <c r="K61" s="55"/>
      <c r="L61" s="60"/>
      <c r="M61" s="60"/>
      <c r="N61" s="60"/>
      <c r="R61" s="62"/>
      <c r="S61" s="62"/>
      <c r="T61" s="62"/>
      <c r="U61" s="62"/>
      <c r="V61" s="62"/>
      <c r="W61" s="62"/>
      <c r="X61" s="62"/>
    </row>
    <row r="62" spans="1:24" ht="15" customHeight="1" x14ac:dyDescent="0.2">
      <c r="A62" s="55"/>
      <c r="B62" s="55"/>
      <c r="C62" s="55"/>
      <c r="D62" s="55"/>
      <c r="E62" s="55"/>
      <c r="F62" s="55"/>
      <c r="G62" s="55"/>
      <c r="H62" s="55"/>
      <c r="I62" s="375">
        <f>IFERROR((I61/J74),0)</f>
        <v>0</v>
      </c>
      <c r="J62" s="385" t="s">
        <v>58</v>
      </c>
      <c r="K62" s="385"/>
      <c r="L62" s="55"/>
      <c r="M62" s="61"/>
      <c r="N62" s="55"/>
    </row>
    <row r="63" spans="1:24" ht="22.5" customHeight="1" x14ac:dyDescent="0.2">
      <c r="A63" s="386" t="s">
        <v>50</v>
      </c>
      <c r="B63" s="386"/>
      <c r="C63" s="386"/>
      <c r="D63" s="386"/>
      <c r="E63" s="386"/>
      <c r="F63" s="386"/>
      <c r="G63" s="386"/>
      <c r="H63" s="185">
        <f>'Prod. zwierzęca towar.'!K31</f>
        <v>0</v>
      </c>
      <c r="I63" s="55" t="s">
        <v>49</v>
      </c>
      <c r="J63" s="55"/>
      <c r="K63" s="55"/>
      <c r="L63" s="63"/>
      <c r="M63" s="55"/>
      <c r="N63" s="55"/>
    </row>
    <row r="64" spans="1:24" ht="23.25" customHeight="1" x14ac:dyDescent="0.2">
      <c r="A64" s="387" t="s">
        <v>51</v>
      </c>
      <c r="B64" s="387"/>
      <c r="C64" s="387"/>
      <c r="D64" s="387"/>
      <c r="E64" s="387"/>
      <c r="F64" s="387"/>
      <c r="G64" s="387"/>
      <c r="H64" s="387"/>
      <c r="I64" s="387"/>
      <c r="J64" s="185">
        <f>'Prod. zwierzęca towar.'!L31</f>
        <v>0</v>
      </c>
      <c r="K64" s="192" t="s">
        <v>14</v>
      </c>
      <c r="L64" s="64"/>
      <c r="M64" s="64"/>
      <c r="N64" s="64"/>
    </row>
    <row r="65" spans="1:14" ht="11.25" customHeight="1" x14ac:dyDescent="0.2">
      <c r="A65" s="350"/>
      <c r="B65" s="350"/>
      <c r="C65" s="350"/>
      <c r="D65" s="350"/>
      <c r="E65" s="350"/>
      <c r="F65" s="350"/>
      <c r="G65" s="350"/>
      <c r="H65" s="350"/>
      <c r="I65" s="350"/>
      <c r="J65" s="350"/>
      <c r="K65" s="186"/>
      <c r="L65" s="64"/>
      <c r="M65" s="64"/>
      <c r="N65" s="64"/>
    </row>
    <row r="66" spans="1:14" ht="22.5" customHeight="1" x14ac:dyDescent="0.2">
      <c r="A66" s="384" t="s">
        <v>644</v>
      </c>
      <c r="B66" s="384"/>
      <c r="C66" s="384"/>
      <c r="D66" s="384"/>
      <c r="E66" s="384"/>
      <c r="F66" s="384"/>
      <c r="G66" s="384"/>
      <c r="H66" s="384"/>
      <c r="I66" s="185">
        <f xml:space="preserve"> 'Prod. ryb'!K20-H68+J69</f>
        <v>0</v>
      </c>
      <c r="J66" s="187" t="s">
        <v>48</v>
      </c>
      <c r="K66" s="55"/>
      <c r="L66" s="64"/>
      <c r="M66" s="64"/>
      <c r="N66" s="64"/>
    </row>
    <row r="67" spans="1:14" ht="17.25" customHeight="1" x14ac:dyDescent="0.2">
      <c r="A67" s="55"/>
      <c r="B67" s="55"/>
      <c r="C67" s="55"/>
      <c r="D67" s="55"/>
      <c r="E67" s="55"/>
      <c r="F67" s="55"/>
      <c r="G67" s="55"/>
      <c r="H67" s="55"/>
      <c r="I67" s="375">
        <f>IFERROR((I66/J75),0)</f>
        <v>0</v>
      </c>
      <c r="J67" s="385" t="s">
        <v>58</v>
      </c>
      <c r="K67" s="385"/>
      <c r="L67" s="64"/>
      <c r="M67" s="64"/>
      <c r="N67" s="64"/>
    </row>
    <row r="68" spans="1:14" ht="21.75" customHeight="1" x14ac:dyDescent="0.2">
      <c r="A68" s="386" t="s">
        <v>50</v>
      </c>
      <c r="B68" s="386"/>
      <c r="C68" s="386"/>
      <c r="D68" s="386"/>
      <c r="E68" s="386"/>
      <c r="F68" s="386"/>
      <c r="G68" s="386"/>
      <c r="H68" s="185">
        <f>'Prod. ryb'!M20</f>
        <v>0</v>
      </c>
      <c r="I68" s="55" t="s">
        <v>49</v>
      </c>
      <c r="J68" s="55"/>
      <c r="K68" s="55"/>
      <c r="L68" s="64"/>
      <c r="M68" s="64"/>
      <c r="N68" s="64"/>
    </row>
    <row r="69" spans="1:14" ht="23.25" customHeight="1" x14ac:dyDescent="0.2">
      <c r="A69" s="387" t="s">
        <v>51</v>
      </c>
      <c r="B69" s="387"/>
      <c r="C69" s="387"/>
      <c r="D69" s="387"/>
      <c r="E69" s="387"/>
      <c r="F69" s="387"/>
      <c r="G69" s="387"/>
      <c r="H69" s="387"/>
      <c r="I69" s="387"/>
      <c r="J69" s="185">
        <f>'Prod. ryb'!N20</f>
        <v>0</v>
      </c>
      <c r="K69" s="192" t="s">
        <v>14</v>
      </c>
      <c r="L69" s="64"/>
      <c r="M69" s="64"/>
      <c r="N69" s="64"/>
    </row>
    <row r="70" spans="1:14" ht="9.75" customHeight="1" x14ac:dyDescent="0.2">
      <c r="A70" s="350"/>
      <c r="B70" s="350"/>
      <c r="C70" s="350"/>
      <c r="D70" s="350"/>
      <c r="E70" s="350"/>
      <c r="F70" s="350"/>
      <c r="G70" s="350"/>
      <c r="H70" s="350"/>
      <c r="I70" s="350"/>
      <c r="J70" s="350"/>
      <c r="K70" s="186"/>
      <c r="L70" s="64"/>
      <c r="M70" s="64"/>
      <c r="N70" s="64"/>
    </row>
    <row r="71" spans="1:14" ht="14.25" customHeight="1" x14ac:dyDescent="0.2">
      <c r="A71" s="411" t="s">
        <v>666</v>
      </c>
      <c r="B71" s="411"/>
      <c r="C71" s="411"/>
      <c r="D71" s="411"/>
      <c r="E71" s="411"/>
      <c r="F71" s="411"/>
      <c r="G71" s="411"/>
      <c r="H71" s="411"/>
      <c r="I71" s="411"/>
      <c r="J71" s="411"/>
      <c r="K71" s="411"/>
      <c r="L71" s="60"/>
      <c r="M71" s="65"/>
      <c r="N71" s="65"/>
    </row>
    <row r="72" spans="1:14" ht="21" customHeight="1" x14ac:dyDescent="0.2">
      <c r="A72" s="385" t="s">
        <v>564</v>
      </c>
      <c r="B72" s="385"/>
      <c r="C72" s="385"/>
      <c r="D72" s="385"/>
      <c r="E72" s="385"/>
      <c r="F72" s="385"/>
      <c r="G72" s="385"/>
      <c r="H72" s="385"/>
      <c r="I72" s="343"/>
      <c r="J72" s="183">
        <f>J73+J74+J75</f>
        <v>0</v>
      </c>
      <c r="K72" s="295" t="s">
        <v>47</v>
      </c>
      <c r="L72" s="49"/>
      <c r="M72" s="49"/>
      <c r="N72" s="55"/>
    </row>
    <row r="73" spans="1:14" ht="15.75" customHeight="1" x14ac:dyDescent="0.2">
      <c r="A73" s="388" t="s">
        <v>45</v>
      </c>
      <c r="B73" s="388"/>
      <c r="C73" s="388"/>
      <c r="D73" s="388"/>
      <c r="E73" s="388"/>
      <c r="F73" s="388"/>
      <c r="G73" s="388"/>
      <c r="H73" s="388"/>
      <c r="I73" s="338"/>
      <c r="J73" s="184">
        <f>'Prod. roślinna'!G47+'Prod. roślinna'!F58</f>
        <v>0</v>
      </c>
      <c r="K73" s="56" t="s">
        <v>14</v>
      </c>
      <c r="L73" s="49"/>
      <c r="M73" s="49"/>
      <c r="N73" s="55"/>
    </row>
    <row r="74" spans="1:14" ht="20.25" customHeight="1" x14ac:dyDescent="0.2">
      <c r="A74" s="388" t="s">
        <v>664</v>
      </c>
      <c r="B74" s="388"/>
      <c r="C74" s="388"/>
      <c r="D74" s="388"/>
      <c r="E74" s="388"/>
      <c r="F74" s="388"/>
      <c r="G74" s="388"/>
      <c r="H74" s="388"/>
      <c r="I74" s="338"/>
      <c r="J74" s="184">
        <f>'Prod. zwierzęca towar.'!G31</f>
        <v>0</v>
      </c>
      <c r="K74" s="56" t="s">
        <v>14</v>
      </c>
      <c r="L74" s="66"/>
      <c r="M74" s="66"/>
      <c r="N74" s="66"/>
    </row>
    <row r="75" spans="1:14" ht="20.25" customHeight="1" x14ac:dyDescent="0.2">
      <c r="A75" s="388" t="s">
        <v>112</v>
      </c>
      <c r="B75" s="388"/>
      <c r="C75" s="388"/>
      <c r="D75" s="388"/>
      <c r="E75" s="388"/>
      <c r="F75" s="388"/>
      <c r="G75" s="388"/>
      <c r="H75" s="388"/>
      <c r="I75" s="338"/>
      <c r="J75" s="184">
        <f>'Prod. ryb'!H20</f>
        <v>0</v>
      </c>
      <c r="K75" s="56" t="s">
        <v>14</v>
      </c>
      <c r="L75" s="66"/>
      <c r="M75" s="66"/>
      <c r="N75" s="66"/>
    </row>
    <row r="76" spans="1:14" ht="9" customHeight="1" x14ac:dyDescent="0.2">
      <c r="A76" s="66"/>
      <c r="B76" s="66"/>
      <c r="C76" s="66"/>
      <c r="D76" s="66"/>
      <c r="E76" s="66"/>
      <c r="F76" s="66"/>
      <c r="G76" s="66"/>
      <c r="H76" s="66"/>
      <c r="I76" s="66"/>
      <c r="J76" s="66"/>
      <c r="K76" s="66"/>
      <c r="L76" s="64"/>
      <c r="M76" s="64"/>
      <c r="N76" s="64"/>
    </row>
    <row r="77" spans="1:14" ht="15.75" customHeight="1" x14ac:dyDescent="0.2">
      <c r="A77" s="411" t="s">
        <v>54</v>
      </c>
      <c r="B77" s="411"/>
      <c r="C77" s="411"/>
      <c r="D77" s="411"/>
      <c r="E77" s="411"/>
      <c r="F77" s="411"/>
      <c r="G77" s="411"/>
      <c r="H77" s="411"/>
      <c r="I77" s="411"/>
      <c r="J77" s="411"/>
      <c r="K77" s="411"/>
      <c r="L77" s="67"/>
      <c r="M77" s="64"/>
      <c r="N77" s="64"/>
    </row>
    <row r="78" spans="1:14" ht="21" customHeight="1" x14ac:dyDescent="0.2">
      <c r="A78" s="403" t="s">
        <v>667</v>
      </c>
      <c r="B78" s="403"/>
      <c r="C78" s="403"/>
      <c r="D78" s="403"/>
      <c r="E78" s="403"/>
      <c r="F78" s="403"/>
      <c r="G78" s="403"/>
      <c r="H78" s="403"/>
      <c r="I78" s="403"/>
      <c r="J78" s="193">
        <f>I56+I61+I66</f>
        <v>0</v>
      </c>
      <c r="K78" s="189" t="s">
        <v>48</v>
      </c>
      <c r="L78" s="60"/>
      <c r="M78" s="60"/>
      <c r="N78" s="60"/>
    </row>
    <row r="79" spans="1:14" ht="22.5" customHeight="1" x14ac:dyDescent="0.2">
      <c r="A79" s="57"/>
      <c r="B79" s="55"/>
      <c r="C79" s="57"/>
      <c r="D79" s="55"/>
      <c r="E79" s="408">
        <f>IFERROR((J78/J72),0)</f>
        <v>0</v>
      </c>
      <c r="F79" s="408"/>
      <c r="G79" s="392" t="s">
        <v>574</v>
      </c>
      <c r="H79" s="392"/>
      <c r="I79" s="392"/>
      <c r="J79" s="392"/>
      <c r="K79" s="392"/>
      <c r="L79" s="55"/>
      <c r="M79" s="55"/>
      <c r="N79" s="55"/>
    </row>
    <row r="80" spans="1:14" ht="12" customHeight="1" x14ac:dyDescent="0.2">
      <c r="A80" s="406"/>
      <c r="B80" s="406"/>
      <c r="C80" s="406"/>
      <c r="D80" s="406"/>
      <c r="E80" s="406"/>
      <c r="F80" s="406"/>
      <c r="G80" s="406"/>
      <c r="H80" s="406"/>
      <c r="I80" s="406"/>
      <c r="J80" s="406"/>
      <c r="K80" s="406"/>
      <c r="L80" s="51"/>
      <c r="M80" s="51"/>
      <c r="N80" s="51"/>
    </row>
    <row r="81" spans="1:14" ht="42.75" customHeight="1" x14ac:dyDescent="0.2">
      <c r="A81" s="385" t="s">
        <v>650</v>
      </c>
      <c r="B81" s="385"/>
      <c r="C81" s="385"/>
      <c r="D81" s="385"/>
      <c r="E81" s="385"/>
      <c r="F81" s="385"/>
      <c r="G81" s="385"/>
      <c r="H81" s="385"/>
      <c r="I81" s="385"/>
      <c r="J81" s="385"/>
      <c r="K81" s="385"/>
      <c r="L81" s="49"/>
      <c r="M81" s="49"/>
      <c r="N81" s="49"/>
    </row>
    <row r="82" spans="1:14" ht="22.5" customHeight="1" x14ac:dyDescent="0.2">
      <c r="A82" s="392" t="s">
        <v>645</v>
      </c>
      <c r="B82" s="392"/>
      <c r="C82" s="454">
        <f>'Prod. roślinna'!C47+'Prod. roślinna'!E58</f>
        <v>0</v>
      </c>
      <c r="D82" s="454"/>
      <c r="E82" s="454"/>
      <c r="F82" s="454"/>
      <c r="G82" s="400" t="s">
        <v>646</v>
      </c>
      <c r="H82" s="400"/>
      <c r="I82" s="368"/>
      <c r="J82" s="55"/>
      <c r="K82" s="55"/>
      <c r="L82" s="49"/>
      <c r="M82" s="49"/>
      <c r="N82" s="49"/>
    </row>
    <row r="83" spans="1:14" ht="22.5" customHeight="1" x14ac:dyDescent="0.2">
      <c r="A83" s="401" t="s">
        <v>652</v>
      </c>
      <c r="B83" s="401"/>
      <c r="C83" s="401"/>
      <c r="D83" s="401"/>
      <c r="E83" s="401"/>
      <c r="F83" s="401"/>
      <c r="G83" s="401"/>
      <c r="H83" s="401"/>
      <c r="I83" s="401"/>
      <c r="J83" s="296" t="s">
        <v>579</v>
      </c>
      <c r="K83" s="145" t="s">
        <v>653</v>
      </c>
      <c r="L83" s="49"/>
      <c r="M83" s="49"/>
      <c r="N83" s="49"/>
    </row>
    <row r="84" spans="1:14" ht="22.5" customHeight="1" x14ac:dyDescent="0.2">
      <c r="A84" s="401" t="s">
        <v>659</v>
      </c>
      <c r="B84" s="401"/>
      <c r="C84" s="401"/>
      <c r="D84" s="401"/>
      <c r="E84" s="401"/>
      <c r="F84" s="401"/>
      <c r="G84" s="401"/>
      <c r="H84" s="401"/>
      <c r="I84" s="369"/>
      <c r="J84" s="190">
        <f>'Prod. roślinna'!N47+'Prod. roślinna'!K58</f>
        <v>0</v>
      </c>
      <c r="K84" s="145" t="s">
        <v>73</v>
      </c>
      <c r="L84" s="51"/>
      <c r="M84" s="51"/>
      <c r="N84" s="51"/>
    </row>
    <row r="85" spans="1:14" ht="23.25" customHeight="1" x14ac:dyDescent="0.2">
      <c r="A85" s="414" t="s">
        <v>671</v>
      </c>
      <c r="B85" s="401"/>
      <c r="C85" s="401"/>
      <c r="D85" s="401"/>
      <c r="E85" s="401"/>
      <c r="F85" s="401"/>
      <c r="G85" s="401"/>
      <c r="H85" s="401"/>
      <c r="I85" s="296" t="s">
        <v>579</v>
      </c>
      <c r="J85" s="145" t="s">
        <v>73</v>
      </c>
      <c r="K85" s="145"/>
      <c r="L85" s="68"/>
      <c r="M85" s="68"/>
      <c r="N85" s="55"/>
    </row>
    <row r="86" spans="1:14" ht="23.25" customHeight="1" x14ac:dyDescent="0.2">
      <c r="A86" s="412" t="s">
        <v>74</v>
      </c>
      <c r="B86" s="412"/>
      <c r="C86" s="412"/>
      <c r="D86" s="412"/>
      <c r="E86" s="412"/>
      <c r="F86" s="412"/>
      <c r="G86" s="412"/>
      <c r="H86" s="194">
        <f>I87+I88+I89+I90</f>
        <v>0</v>
      </c>
      <c r="I86" s="187" t="s">
        <v>75</v>
      </c>
      <c r="J86" s="56"/>
      <c r="K86" s="298"/>
      <c r="L86" s="49"/>
      <c r="M86" s="49"/>
      <c r="N86" s="49"/>
    </row>
    <row r="87" spans="1:14" ht="19.5" customHeight="1" x14ac:dyDescent="0.2">
      <c r="A87" s="413" t="s">
        <v>76</v>
      </c>
      <c r="B87" s="413"/>
      <c r="C87" s="413"/>
      <c r="D87" s="413"/>
      <c r="E87" s="413"/>
      <c r="F87" s="413"/>
      <c r="G87" s="56"/>
      <c r="H87" s="55"/>
      <c r="I87" s="190">
        <f>'Uprawy trwałe'!K23</f>
        <v>0</v>
      </c>
      <c r="J87" s="145" t="s">
        <v>49</v>
      </c>
      <c r="K87" s="297"/>
      <c r="L87" s="49"/>
      <c r="M87" s="49"/>
      <c r="N87" s="49"/>
    </row>
    <row r="88" spans="1:14" ht="19.5" customHeight="1" x14ac:dyDescent="0.2">
      <c r="A88" s="413" t="s">
        <v>77</v>
      </c>
      <c r="B88" s="413"/>
      <c r="C88" s="413"/>
      <c r="D88" s="413"/>
      <c r="E88" s="413"/>
      <c r="F88" s="413"/>
      <c r="G88" s="413"/>
      <c r="H88" s="55"/>
      <c r="I88" s="190">
        <f>'Środki trwałe'!E16</f>
        <v>0</v>
      </c>
      <c r="J88" s="145" t="s">
        <v>49</v>
      </c>
      <c r="K88" s="297"/>
      <c r="L88" s="55"/>
      <c r="M88" s="55"/>
      <c r="N88" s="55"/>
    </row>
    <row r="89" spans="1:14" ht="19.5" customHeight="1" x14ac:dyDescent="0.2">
      <c r="A89" s="145" t="s">
        <v>78</v>
      </c>
      <c r="B89" s="145"/>
      <c r="C89" s="145"/>
      <c r="D89" s="145"/>
      <c r="E89" s="145"/>
      <c r="F89" s="145"/>
      <c r="G89" s="145"/>
      <c r="H89" s="145"/>
      <c r="I89" s="190">
        <f>'Środki trwałe'!E34</f>
        <v>0</v>
      </c>
      <c r="J89" s="145" t="s">
        <v>44</v>
      </c>
      <c r="K89" s="297"/>
      <c r="L89" s="49"/>
      <c r="M89" s="49"/>
      <c r="N89" s="49"/>
    </row>
    <row r="90" spans="1:14" ht="19.5" customHeight="1" x14ac:dyDescent="0.2">
      <c r="A90" s="145" t="s">
        <v>80</v>
      </c>
      <c r="B90" s="145"/>
      <c r="C90" s="145"/>
      <c r="D90" s="145"/>
      <c r="E90" s="145"/>
      <c r="F90" s="145"/>
      <c r="G90" s="145"/>
      <c r="H90" s="145"/>
      <c r="I90" s="190">
        <f>'Środki trwałe'!E25</f>
        <v>0</v>
      </c>
      <c r="J90" s="145" t="s">
        <v>46</v>
      </c>
      <c r="K90" s="297"/>
      <c r="L90" s="49"/>
      <c r="M90" s="49"/>
      <c r="N90" s="49"/>
    </row>
    <row r="91" spans="1:14" ht="9" customHeight="1" x14ac:dyDescent="0.2">
      <c r="A91" s="297"/>
      <c r="B91" s="297"/>
      <c r="C91" s="297"/>
      <c r="D91" s="297"/>
      <c r="E91" s="297"/>
      <c r="F91" s="297"/>
      <c r="G91" s="297"/>
      <c r="H91" s="297"/>
      <c r="I91" s="145"/>
      <c r="J91" s="297"/>
      <c r="K91" s="297"/>
      <c r="L91" s="49"/>
      <c r="M91" s="49"/>
      <c r="N91" s="49"/>
    </row>
    <row r="92" spans="1:14" ht="24.75" customHeight="1" x14ac:dyDescent="0.2">
      <c r="A92" s="401" t="s">
        <v>565</v>
      </c>
      <c r="B92" s="401"/>
      <c r="C92" s="401"/>
      <c r="D92" s="401"/>
      <c r="E92" s="401"/>
      <c r="F92" s="401"/>
      <c r="G92" s="401"/>
      <c r="H92" s="401"/>
      <c r="I92" s="401"/>
      <c r="J92" s="401"/>
      <c r="K92" s="297"/>
      <c r="L92" s="49"/>
      <c r="M92" s="49"/>
      <c r="N92" s="49"/>
    </row>
    <row r="93" spans="1:14" ht="15.75" customHeight="1" x14ac:dyDescent="0.2">
      <c r="A93" s="346"/>
      <c r="B93" s="382" t="s">
        <v>560</v>
      </c>
      <c r="C93" s="382"/>
      <c r="D93" s="382"/>
      <c r="E93" s="290" t="s">
        <v>561</v>
      </c>
      <c r="F93" s="291" t="s">
        <v>562</v>
      </c>
      <c r="G93" s="346"/>
      <c r="H93" s="346"/>
      <c r="I93" s="346"/>
      <c r="J93" s="346"/>
      <c r="K93" s="297"/>
      <c r="L93" s="49"/>
      <c r="M93" s="49"/>
      <c r="N93" s="49"/>
    </row>
    <row r="94" spans="1:14" ht="15.75" customHeight="1" x14ac:dyDescent="0.2">
      <c r="A94" s="265" t="s">
        <v>157</v>
      </c>
      <c r="B94" s="346" t="s">
        <v>124</v>
      </c>
      <c r="C94" s="346"/>
      <c r="D94" s="346"/>
      <c r="E94" s="346"/>
      <c r="F94" s="346"/>
      <c r="G94" s="346"/>
      <c r="H94" s="346"/>
      <c r="I94" s="346"/>
      <c r="J94" s="346"/>
      <c r="K94" s="297"/>
      <c r="L94" s="49"/>
      <c r="M94" s="49"/>
      <c r="N94" s="49"/>
    </row>
    <row r="95" spans="1:14" ht="15.75" customHeight="1" x14ac:dyDescent="0.2">
      <c r="A95" s="265" t="s">
        <v>157</v>
      </c>
      <c r="B95" s="346" t="s">
        <v>160</v>
      </c>
      <c r="C95" s="346"/>
      <c r="D95" s="346"/>
      <c r="E95" s="346"/>
      <c r="F95" s="346"/>
      <c r="G95" s="346"/>
      <c r="H95" s="346"/>
      <c r="I95" s="346"/>
      <c r="J95" s="346"/>
      <c r="K95" s="297"/>
      <c r="L95" s="49"/>
      <c r="M95" s="49"/>
      <c r="N95" s="49"/>
    </row>
    <row r="96" spans="1:14" ht="8.25" customHeight="1" x14ac:dyDescent="0.2">
      <c r="A96" s="56"/>
      <c r="B96" s="346"/>
      <c r="C96" s="346"/>
      <c r="D96" s="346"/>
      <c r="E96" s="346"/>
      <c r="F96" s="346"/>
      <c r="G96" s="346"/>
      <c r="H96" s="346"/>
      <c r="I96" s="346"/>
      <c r="J96" s="346"/>
      <c r="K96" s="297"/>
      <c r="L96" s="49"/>
      <c r="M96" s="49"/>
      <c r="N96" s="49"/>
    </row>
    <row r="97" spans="1:14" ht="18" customHeight="1" x14ac:dyDescent="0.2">
      <c r="A97" s="401" t="s">
        <v>568</v>
      </c>
      <c r="B97" s="401"/>
      <c r="C97" s="401"/>
      <c r="D97" s="401"/>
      <c r="E97" s="401"/>
      <c r="F97" s="297"/>
      <c r="G97" s="297"/>
      <c r="H97" s="297"/>
      <c r="I97" s="297"/>
      <c r="J97" s="297"/>
      <c r="K97" s="297"/>
      <c r="L97" s="49"/>
      <c r="M97" s="49"/>
      <c r="N97" s="49"/>
    </row>
    <row r="98" spans="1:14" ht="15.75" customHeight="1" x14ac:dyDescent="0.2">
      <c r="A98" s="297"/>
      <c r="B98" s="382" t="s">
        <v>560</v>
      </c>
      <c r="C98" s="382"/>
      <c r="D98" s="382"/>
      <c r="E98" s="290" t="s">
        <v>561</v>
      </c>
      <c r="F98" s="291" t="s">
        <v>562</v>
      </c>
      <c r="G98" s="297"/>
      <c r="H98" s="297"/>
      <c r="I98" s="297"/>
      <c r="J98" s="297"/>
      <c r="K98" s="297"/>
      <c r="L98" s="49"/>
      <c r="M98" s="49"/>
      <c r="N98" s="49"/>
    </row>
    <row r="99" spans="1:14" ht="21" customHeight="1" x14ac:dyDescent="0.2">
      <c r="A99" s="265" t="s">
        <v>157</v>
      </c>
      <c r="B99" s="145" t="s">
        <v>81</v>
      </c>
      <c r="C99" s="297"/>
      <c r="D99" s="297"/>
      <c r="E99" s="297"/>
      <c r="F99" s="297"/>
      <c r="G99" s="297"/>
      <c r="H99" s="297"/>
      <c r="I99" s="297"/>
      <c r="J99" s="297"/>
      <c r="K99" s="297"/>
      <c r="L99" s="49"/>
      <c r="M99" s="49"/>
      <c r="N99" s="49"/>
    </row>
    <row r="100" spans="1:14" s="69" customFormat="1" ht="21" customHeight="1" x14ac:dyDescent="0.2">
      <c r="A100" s="59"/>
      <c r="B100" s="399" t="s">
        <v>162</v>
      </c>
      <c r="C100" s="399"/>
      <c r="D100" s="399"/>
      <c r="E100" s="399"/>
      <c r="F100" s="399"/>
      <c r="G100" s="399"/>
      <c r="H100" s="344" t="s">
        <v>161</v>
      </c>
      <c r="I100" s="299"/>
      <c r="J100" s="300"/>
      <c r="K100" s="300"/>
      <c r="L100" s="51"/>
      <c r="M100" s="51"/>
      <c r="N100" s="51"/>
    </row>
    <row r="101" spans="1:14" ht="15.75" customHeight="1" x14ac:dyDescent="0.2">
      <c r="A101" s="346"/>
      <c r="B101" s="390"/>
      <c r="C101" s="390"/>
      <c r="D101" s="390"/>
      <c r="E101" s="390"/>
      <c r="F101" s="390"/>
      <c r="G101" s="390"/>
      <c r="H101" s="301"/>
      <c r="I101" s="347"/>
      <c r="J101" s="347"/>
      <c r="K101" s="297"/>
      <c r="L101" s="49"/>
      <c r="M101" s="49"/>
      <c r="N101" s="49"/>
    </row>
    <row r="102" spans="1:14" ht="15.75" customHeight="1" x14ac:dyDescent="0.2">
      <c r="A102" s="346"/>
      <c r="B102" s="390"/>
      <c r="C102" s="390"/>
      <c r="D102" s="390"/>
      <c r="E102" s="390"/>
      <c r="F102" s="390"/>
      <c r="G102" s="390"/>
      <c r="H102" s="301"/>
      <c r="I102" s="347"/>
      <c r="J102" s="347"/>
      <c r="K102" s="297"/>
      <c r="L102" s="49"/>
      <c r="M102" s="49"/>
      <c r="N102" s="49"/>
    </row>
    <row r="103" spans="1:14" ht="15.75" customHeight="1" x14ac:dyDescent="0.2">
      <c r="A103" s="346"/>
      <c r="B103" s="390"/>
      <c r="C103" s="390"/>
      <c r="D103" s="390"/>
      <c r="E103" s="390"/>
      <c r="F103" s="390"/>
      <c r="G103" s="390"/>
      <c r="H103" s="301"/>
      <c r="I103" s="347"/>
      <c r="J103" s="347"/>
      <c r="K103" s="297"/>
      <c r="L103" s="49"/>
      <c r="M103" s="49"/>
      <c r="N103" s="49"/>
    </row>
    <row r="104" spans="1:14" ht="15.75" customHeight="1" x14ac:dyDescent="0.2">
      <c r="A104" s="346"/>
      <c r="B104" s="390"/>
      <c r="C104" s="390"/>
      <c r="D104" s="390"/>
      <c r="E104" s="390"/>
      <c r="F104" s="390"/>
      <c r="G104" s="390"/>
      <c r="H104" s="301"/>
      <c r="I104" s="347"/>
      <c r="J104" s="347"/>
      <c r="K104" s="297"/>
      <c r="L104" s="49"/>
      <c r="M104" s="49"/>
      <c r="N104" s="49"/>
    </row>
    <row r="105" spans="1:14" ht="15.75" customHeight="1" x14ac:dyDescent="0.2">
      <c r="A105" s="346"/>
      <c r="B105" s="390"/>
      <c r="C105" s="390"/>
      <c r="D105" s="390"/>
      <c r="E105" s="390"/>
      <c r="F105" s="390"/>
      <c r="G105" s="390"/>
      <c r="H105" s="301"/>
      <c r="I105" s="347"/>
      <c r="J105" s="347"/>
      <c r="K105" s="297"/>
      <c r="L105" s="49"/>
      <c r="M105" s="49"/>
      <c r="N105" s="49"/>
    </row>
    <row r="106" spans="1:14" ht="12.75" customHeight="1" x14ac:dyDescent="0.2">
      <c r="A106" s="346"/>
      <c r="B106" s="379"/>
      <c r="C106" s="379"/>
      <c r="D106" s="379"/>
      <c r="E106" s="379"/>
      <c r="F106" s="395"/>
      <c r="G106" s="395"/>
      <c r="H106" s="347"/>
      <c r="I106" s="347"/>
      <c r="J106" s="347"/>
      <c r="K106" s="297"/>
      <c r="L106" s="49"/>
      <c r="M106" s="49"/>
      <c r="N106" s="49"/>
    </row>
    <row r="107" spans="1:14" ht="16.5" customHeight="1" x14ac:dyDescent="0.2">
      <c r="A107" s="265" t="s">
        <v>157</v>
      </c>
      <c r="B107" s="413" t="s">
        <v>82</v>
      </c>
      <c r="C107" s="413"/>
      <c r="D107" s="297"/>
      <c r="E107" s="297"/>
      <c r="F107" s="297"/>
      <c r="G107" s="297"/>
      <c r="H107" s="297"/>
      <c r="I107" s="297"/>
      <c r="J107" s="297"/>
      <c r="K107" s="297"/>
      <c r="L107" s="55"/>
      <c r="M107" s="55"/>
      <c r="N107" s="55"/>
    </row>
    <row r="108" spans="1:14" ht="21" customHeight="1" x14ac:dyDescent="0.2">
      <c r="A108" s="56"/>
      <c r="B108" s="399" t="s">
        <v>162</v>
      </c>
      <c r="C108" s="399"/>
      <c r="D108" s="399"/>
      <c r="E108" s="399"/>
      <c r="F108" s="399"/>
      <c r="G108" s="399"/>
      <c r="H108" s="344" t="s">
        <v>163</v>
      </c>
      <c r="I108" s="297"/>
      <c r="J108" s="297"/>
      <c r="K108" s="297"/>
      <c r="L108" s="55"/>
      <c r="M108" s="55"/>
      <c r="N108" s="55"/>
    </row>
    <row r="109" spans="1:14" ht="15" customHeight="1" x14ac:dyDescent="0.2">
      <c r="A109" s="56"/>
      <c r="B109" s="390"/>
      <c r="C109" s="390"/>
      <c r="D109" s="390"/>
      <c r="E109" s="390"/>
      <c r="F109" s="390"/>
      <c r="G109" s="390"/>
      <c r="H109" s="301"/>
      <c r="I109" s="297"/>
      <c r="J109" s="297"/>
      <c r="K109" s="297"/>
      <c r="L109" s="55"/>
      <c r="M109" s="55"/>
      <c r="N109" s="55"/>
    </row>
    <row r="110" spans="1:14" ht="15" customHeight="1" x14ac:dyDescent="0.2">
      <c r="A110" s="56"/>
      <c r="B110" s="390"/>
      <c r="C110" s="390"/>
      <c r="D110" s="390"/>
      <c r="E110" s="390"/>
      <c r="F110" s="390"/>
      <c r="G110" s="390"/>
      <c r="H110" s="301"/>
      <c r="I110" s="297"/>
      <c r="J110" s="297"/>
      <c r="K110" s="297"/>
      <c r="L110" s="55"/>
      <c r="M110" s="55"/>
      <c r="N110" s="55"/>
    </row>
    <row r="111" spans="1:14" ht="15" customHeight="1" x14ac:dyDescent="0.2">
      <c r="A111" s="56"/>
      <c r="B111" s="390"/>
      <c r="C111" s="390"/>
      <c r="D111" s="390"/>
      <c r="E111" s="390"/>
      <c r="F111" s="390"/>
      <c r="G111" s="390"/>
      <c r="H111" s="301"/>
      <c r="I111" s="297"/>
      <c r="J111" s="297"/>
      <c r="K111" s="297"/>
      <c r="L111" s="55"/>
      <c r="M111" s="55"/>
      <c r="N111" s="55"/>
    </row>
    <row r="112" spans="1:14" ht="15" customHeight="1" x14ac:dyDescent="0.2">
      <c r="A112" s="56"/>
      <c r="B112" s="390"/>
      <c r="C112" s="390"/>
      <c r="D112" s="390"/>
      <c r="E112" s="390"/>
      <c r="F112" s="390"/>
      <c r="G112" s="390"/>
      <c r="H112" s="301"/>
      <c r="I112" s="297"/>
      <c r="J112" s="297"/>
      <c r="K112" s="297"/>
      <c r="L112" s="55"/>
      <c r="M112" s="55"/>
      <c r="N112" s="55"/>
    </row>
    <row r="113" spans="1:14" ht="15" customHeight="1" x14ac:dyDescent="0.2">
      <c r="A113" s="56"/>
      <c r="B113" s="390"/>
      <c r="C113" s="390"/>
      <c r="D113" s="390"/>
      <c r="E113" s="390"/>
      <c r="F113" s="390"/>
      <c r="G113" s="390"/>
      <c r="H113" s="301"/>
      <c r="I113" s="297"/>
      <c r="J113" s="297"/>
      <c r="K113" s="297"/>
      <c r="L113" s="55"/>
      <c r="M113" s="55"/>
      <c r="N113" s="55"/>
    </row>
    <row r="114" spans="1:14" ht="10.5" customHeight="1" x14ac:dyDescent="0.2">
      <c r="A114" s="346"/>
      <c r="B114" s="328"/>
      <c r="C114" s="347"/>
      <c r="D114" s="347"/>
      <c r="E114" s="347"/>
      <c r="F114" s="347"/>
      <c r="G114" s="347"/>
      <c r="H114" s="347"/>
      <c r="I114" s="347"/>
      <c r="J114" s="347"/>
      <c r="K114" s="297"/>
      <c r="L114" s="55"/>
      <c r="M114" s="55"/>
      <c r="N114" s="55"/>
    </row>
    <row r="115" spans="1:14" ht="18" customHeight="1" x14ac:dyDescent="0.2">
      <c r="A115" s="265" t="s">
        <v>157</v>
      </c>
      <c r="B115" s="145" t="s">
        <v>83</v>
      </c>
      <c r="C115" s="297"/>
      <c r="D115" s="297"/>
      <c r="E115" s="297"/>
      <c r="F115" s="297"/>
      <c r="G115" s="297"/>
      <c r="H115" s="297"/>
      <c r="I115" s="297"/>
      <c r="J115" s="297"/>
      <c r="K115" s="297"/>
      <c r="L115" s="51"/>
      <c r="M115" s="51"/>
      <c r="N115" s="51"/>
    </row>
    <row r="116" spans="1:14" ht="18" customHeight="1" x14ac:dyDescent="0.2">
      <c r="A116" s="265" t="s">
        <v>157</v>
      </c>
      <c r="B116" s="413" t="s">
        <v>84</v>
      </c>
      <c r="C116" s="413"/>
      <c r="D116" s="297"/>
      <c r="E116" s="297"/>
      <c r="F116" s="297"/>
      <c r="G116" s="297"/>
      <c r="H116" s="297"/>
      <c r="I116" s="297"/>
      <c r="J116" s="297"/>
      <c r="K116" s="297"/>
      <c r="L116" s="55"/>
      <c r="M116" s="55"/>
      <c r="N116" s="55"/>
    </row>
    <row r="117" spans="1:14" ht="11.25" customHeight="1" x14ac:dyDescent="0.2">
      <c r="A117" s="56"/>
      <c r="B117" s="328"/>
      <c r="C117" s="328"/>
      <c r="D117" s="297"/>
      <c r="E117" s="297"/>
      <c r="F117" s="297"/>
      <c r="G117" s="297"/>
      <c r="H117" s="297"/>
      <c r="I117" s="297"/>
      <c r="J117" s="297"/>
      <c r="K117" s="297"/>
      <c r="L117" s="55"/>
      <c r="M117" s="55"/>
      <c r="N117" s="55"/>
    </row>
    <row r="118" spans="1:14" ht="26.25" customHeight="1" x14ac:dyDescent="0.2">
      <c r="A118" s="400" t="s">
        <v>171</v>
      </c>
      <c r="B118" s="400"/>
      <c r="C118" s="400"/>
      <c r="D118" s="400"/>
      <c r="E118" s="400"/>
      <c r="F118" s="400"/>
      <c r="G118" s="400"/>
      <c r="H118" s="400"/>
      <c r="I118" s="400"/>
      <c r="J118" s="400"/>
      <c r="K118" s="400"/>
      <c r="L118" s="55"/>
      <c r="M118" s="55"/>
      <c r="N118" s="55"/>
    </row>
    <row r="119" spans="1:14" ht="6.75" customHeight="1" x14ac:dyDescent="0.2">
      <c r="A119" s="389"/>
      <c r="B119" s="389"/>
      <c r="C119" s="389"/>
      <c r="D119" s="389"/>
      <c r="E119" s="389"/>
      <c r="F119" s="389"/>
      <c r="G119" s="302"/>
      <c r="H119" s="302"/>
      <c r="I119" s="302"/>
      <c r="J119" s="302"/>
      <c r="K119" s="302"/>
      <c r="L119" s="55"/>
      <c r="M119" s="55"/>
      <c r="N119" s="55"/>
    </row>
    <row r="120" spans="1:14" ht="18" customHeight="1" x14ac:dyDescent="0.2">
      <c r="A120" s="404" t="s">
        <v>170</v>
      </c>
      <c r="B120" s="404"/>
      <c r="C120" s="404"/>
      <c r="D120" s="404"/>
      <c r="E120" s="438" t="s">
        <v>172</v>
      </c>
      <c r="F120" s="438"/>
      <c r="G120" s="438"/>
      <c r="H120" s="303" t="s">
        <v>14</v>
      </c>
      <c r="I120" s="304"/>
      <c r="J120" s="297"/>
      <c r="K120" s="297"/>
      <c r="L120" s="55"/>
      <c r="M120" s="55"/>
      <c r="N120" s="55"/>
    </row>
    <row r="121" spans="1:14" ht="18" customHeight="1" x14ac:dyDescent="0.2">
      <c r="A121" s="405" t="s">
        <v>167</v>
      </c>
      <c r="B121" s="405"/>
      <c r="C121" s="405"/>
      <c r="D121" s="405"/>
      <c r="E121" s="439" t="s">
        <v>172</v>
      </c>
      <c r="F121" s="439"/>
      <c r="G121" s="439"/>
      <c r="H121" s="303" t="s">
        <v>14</v>
      </c>
      <c r="I121" s="304"/>
      <c r="J121" s="380"/>
      <c r="K121" s="380"/>
      <c r="L121" s="55"/>
      <c r="M121" s="55"/>
      <c r="N121" s="55"/>
    </row>
    <row r="122" spans="1:14" ht="18" customHeight="1" x14ac:dyDescent="0.2">
      <c r="A122" s="436" t="s">
        <v>168</v>
      </c>
      <c r="B122" s="436"/>
      <c r="C122" s="436"/>
      <c r="D122" s="436"/>
      <c r="E122" s="440" t="s">
        <v>172</v>
      </c>
      <c r="F122" s="440"/>
      <c r="G122" s="440"/>
      <c r="H122" s="303" t="s">
        <v>14</v>
      </c>
      <c r="I122" s="348"/>
      <c r="J122" s="380"/>
      <c r="K122" s="380"/>
      <c r="L122" s="55"/>
      <c r="M122" s="55"/>
      <c r="N122" s="55"/>
    </row>
    <row r="123" spans="1:14" ht="18" customHeight="1" x14ac:dyDescent="0.2">
      <c r="A123" s="404" t="s">
        <v>169</v>
      </c>
      <c r="B123" s="404"/>
      <c r="C123" s="404"/>
      <c r="D123" s="404"/>
      <c r="E123" s="438" t="s">
        <v>172</v>
      </c>
      <c r="F123" s="438"/>
      <c r="G123" s="438"/>
      <c r="H123" s="303" t="s">
        <v>14</v>
      </c>
      <c r="I123" s="304"/>
      <c r="J123" s="380"/>
      <c r="K123" s="380"/>
      <c r="L123" s="55"/>
      <c r="M123" s="55"/>
      <c r="N123" s="55"/>
    </row>
    <row r="124" spans="1:14" ht="12.75" customHeight="1" x14ac:dyDescent="0.2">
      <c r="A124" s="405"/>
      <c r="B124" s="405"/>
      <c r="C124" s="405"/>
      <c r="D124" s="405"/>
      <c r="E124" s="405"/>
      <c r="F124" s="405"/>
      <c r="G124" s="434"/>
      <c r="H124" s="435"/>
      <c r="I124" s="435"/>
      <c r="J124" s="380"/>
      <c r="K124" s="380"/>
      <c r="L124" s="49"/>
      <c r="M124" s="49"/>
      <c r="N124" s="49"/>
    </row>
    <row r="125" spans="1:14" s="55" customFormat="1" ht="15.75" customHeight="1" x14ac:dyDescent="0.2">
      <c r="A125" s="400" t="s">
        <v>566</v>
      </c>
      <c r="B125" s="400"/>
      <c r="C125" s="400"/>
      <c r="D125" s="400"/>
      <c r="E125" s="400"/>
      <c r="F125" s="400"/>
      <c r="G125" s="400"/>
      <c r="H125" s="400"/>
      <c r="J125" s="441"/>
      <c r="K125" s="441"/>
      <c r="L125" s="51"/>
      <c r="M125" s="51"/>
      <c r="N125" s="51"/>
    </row>
    <row r="126" spans="1:14" x14ac:dyDescent="0.2">
      <c r="A126" s="302"/>
      <c r="B126" s="382" t="s">
        <v>560</v>
      </c>
      <c r="C126" s="382"/>
      <c r="D126" s="382"/>
      <c r="E126" s="290" t="s">
        <v>561</v>
      </c>
      <c r="F126" s="291" t="s">
        <v>562</v>
      </c>
      <c r="G126" s="55"/>
      <c r="H126" s="55"/>
      <c r="I126" s="55"/>
      <c r="J126" s="332"/>
      <c r="K126" s="332"/>
      <c r="L126" s="51"/>
      <c r="M126" s="51"/>
      <c r="N126" s="51"/>
    </row>
    <row r="127" spans="1:14" ht="14.25" customHeight="1" x14ac:dyDescent="0.2">
      <c r="A127" s="335" t="s">
        <v>123</v>
      </c>
      <c r="B127" s="305" t="s">
        <v>124</v>
      </c>
      <c r="C127" s="300"/>
      <c r="D127" s="332"/>
      <c r="E127" s="332"/>
      <c r="F127" s="332"/>
      <c r="G127" s="55"/>
      <c r="H127" s="55"/>
      <c r="I127" s="55"/>
      <c r="J127" s="332"/>
      <c r="K127" s="332"/>
      <c r="L127" s="51"/>
      <c r="M127" s="51"/>
      <c r="N127" s="51"/>
    </row>
    <row r="128" spans="1:14" ht="14.25" customHeight="1" x14ac:dyDescent="0.2">
      <c r="A128" s="335" t="s">
        <v>123</v>
      </c>
      <c r="B128" s="404" t="s">
        <v>125</v>
      </c>
      <c r="C128" s="404"/>
      <c r="D128" s="404"/>
      <c r="E128" s="404"/>
      <c r="F128" s="404"/>
      <c r="G128" s="425" t="s">
        <v>573</v>
      </c>
      <c r="H128" s="425"/>
      <c r="I128" s="425"/>
      <c r="J128" s="425"/>
      <c r="K128" s="425"/>
      <c r="L128" s="51"/>
      <c r="M128" s="51"/>
      <c r="N128" s="51"/>
    </row>
    <row r="129" spans="1:14" ht="7.5" customHeight="1" x14ac:dyDescent="0.2">
      <c r="A129" s="331"/>
      <c r="B129" s="327"/>
      <c r="C129" s="327"/>
      <c r="D129" s="327"/>
      <c r="E129" s="327"/>
      <c r="F129" s="327"/>
      <c r="G129" s="370"/>
      <c r="H129" s="370"/>
      <c r="I129" s="370"/>
      <c r="J129" s="370"/>
      <c r="K129" s="370"/>
      <c r="L129" s="51"/>
      <c r="M129" s="51"/>
      <c r="N129" s="51"/>
    </row>
    <row r="130" spans="1:14" ht="17.25" customHeight="1" x14ac:dyDescent="0.2">
      <c r="A130" s="400" t="s">
        <v>567</v>
      </c>
      <c r="B130" s="400"/>
      <c r="C130" s="400"/>
      <c r="D130" s="400"/>
      <c r="E130" s="400"/>
      <c r="F130" s="400"/>
      <c r="G130" s="400"/>
      <c r="H130" s="400"/>
      <c r="I130" s="300"/>
      <c r="J130" s="395"/>
      <c r="K130" s="395"/>
      <c r="L130" s="71"/>
      <c r="M130" s="71"/>
      <c r="N130" s="71"/>
    </row>
    <row r="131" spans="1:14" ht="12.75" customHeight="1" x14ac:dyDescent="0.2">
      <c r="A131" s="326"/>
      <c r="B131" s="382" t="s">
        <v>560</v>
      </c>
      <c r="C131" s="382"/>
      <c r="D131" s="382"/>
      <c r="E131" s="290" t="s">
        <v>561</v>
      </c>
      <c r="F131" s="291" t="s">
        <v>562</v>
      </c>
      <c r="G131" s="326"/>
      <c r="H131" s="326"/>
      <c r="I131" s="300"/>
      <c r="J131" s="347"/>
      <c r="K131" s="347"/>
      <c r="L131" s="71"/>
      <c r="M131" s="71"/>
      <c r="N131" s="71"/>
    </row>
    <row r="132" spans="1:14" ht="14.25" customHeight="1" x14ac:dyDescent="0.2">
      <c r="A132" s="335" t="s">
        <v>123</v>
      </c>
      <c r="B132" s="305" t="s">
        <v>124</v>
      </c>
      <c r="C132" s="300"/>
      <c r="D132" s="332"/>
      <c r="E132" s="332"/>
      <c r="F132" s="332"/>
      <c r="G132" s="55"/>
      <c r="H132" s="55"/>
      <c r="I132" s="55"/>
      <c r="J132" s="332"/>
      <c r="K132" s="332"/>
      <c r="L132" s="71"/>
      <c r="M132" s="71"/>
      <c r="N132" s="71"/>
    </row>
    <row r="133" spans="1:14" ht="14.25" customHeight="1" x14ac:dyDescent="0.2">
      <c r="A133" s="335" t="s">
        <v>123</v>
      </c>
      <c r="B133" s="404" t="s">
        <v>126</v>
      </c>
      <c r="C133" s="404"/>
      <c r="D133" s="404"/>
      <c r="E133" s="404"/>
      <c r="F133" s="404"/>
      <c r="G133" s="425" t="s">
        <v>573</v>
      </c>
      <c r="H133" s="425"/>
      <c r="I133" s="425"/>
      <c r="J133" s="425"/>
      <c r="K133" s="425"/>
      <c r="L133" s="71"/>
      <c r="M133" s="71"/>
      <c r="N133" s="71"/>
    </row>
    <row r="134" spans="1:14" s="139" customFormat="1" ht="28.5" customHeight="1" x14ac:dyDescent="0.2">
      <c r="A134" s="400" t="s">
        <v>569</v>
      </c>
      <c r="B134" s="400"/>
      <c r="C134" s="400"/>
      <c r="D134" s="400"/>
      <c r="E134" s="400"/>
      <c r="F134" s="400"/>
      <c r="G134" s="400"/>
      <c r="H134" s="400"/>
      <c r="I134" s="400"/>
      <c r="J134" s="400"/>
      <c r="K134" s="400"/>
      <c r="L134" s="340"/>
      <c r="M134" s="340"/>
      <c r="N134" s="340"/>
    </row>
    <row r="135" spans="1:14" x14ac:dyDescent="0.2">
      <c r="A135" s="332"/>
      <c r="B135" s="382" t="s">
        <v>560</v>
      </c>
      <c r="C135" s="382"/>
      <c r="D135" s="382"/>
      <c r="E135" s="290" t="s">
        <v>561</v>
      </c>
      <c r="F135" s="291" t="s">
        <v>562</v>
      </c>
      <c r="G135" s="332"/>
      <c r="H135" s="332"/>
      <c r="I135" s="332"/>
      <c r="J135" s="332"/>
      <c r="K135" s="332"/>
      <c r="L135" s="51"/>
      <c r="M135" s="51"/>
      <c r="N135" s="51"/>
    </row>
    <row r="136" spans="1:14" ht="14.25" customHeight="1" x14ac:dyDescent="0.2">
      <c r="A136" s="335" t="s">
        <v>123</v>
      </c>
      <c r="B136" s="305" t="s">
        <v>124</v>
      </c>
      <c r="C136" s="300"/>
      <c r="D136" s="332"/>
      <c r="E136" s="332"/>
      <c r="F136" s="332"/>
      <c r="G136" s="55"/>
      <c r="H136" s="55"/>
      <c r="I136" s="55"/>
      <c r="J136" s="332"/>
      <c r="K136" s="332"/>
      <c r="L136" s="51"/>
      <c r="M136" s="51"/>
      <c r="N136" s="51"/>
    </row>
    <row r="137" spans="1:14" ht="14.25" customHeight="1" x14ac:dyDescent="0.2">
      <c r="A137" s="335" t="s">
        <v>123</v>
      </c>
      <c r="B137" s="404" t="s">
        <v>586</v>
      </c>
      <c r="C137" s="404"/>
      <c r="D137" s="404"/>
      <c r="E137" s="404"/>
      <c r="F137" s="404"/>
      <c r="G137" s="404"/>
      <c r="H137" s="404"/>
      <c r="I137" s="55"/>
      <c r="J137" s="55"/>
      <c r="K137" s="55"/>
      <c r="L137" s="51"/>
      <c r="M137" s="51"/>
      <c r="N137" s="51"/>
    </row>
    <row r="138" spans="1:14" ht="17.25" customHeight="1" x14ac:dyDescent="0.2">
      <c r="A138" s="409" t="s">
        <v>587</v>
      </c>
      <c r="B138" s="409"/>
      <c r="C138" s="409"/>
      <c r="D138" s="409"/>
      <c r="E138" s="409"/>
      <c r="F138" s="409"/>
      <c r="G138" s="409"/>
      <c r="H138" s="410" t="s">
        <v>588</v>
      </c>
      <c r="I138" s="410"/>
      <c r="J138" s="306" t="s">
        <v>164</v>
      </c>
      <c r="K138" s="307" t="s">
        <v>571</v>
      </c>
      <c r="L138" s="51"/>
      <c r="M138" s="51"/>
      <c r="N138" s="51"/>
    </row>
    <row r="139" spans="1:14" ht="8.25" customHeight="1" x14ac:dyDescent="0.2">
      <c r="A139" s="331"/>
      <c r="B139" s="327"/>
      <c r="C139" s="327"/>
      <c r="D139" s="327"/>
      <c r="E139" s="327"/>
      <c r="F139" s="327"/>
      <c r="G139" s="327"/>
      <c r="H139" s="327"/>
      <c r="I139" s="300"/>
      <c r="J139" s="300"/>
      <c r="K139" s="300"/>
      <c r="L139" s="51"/>
      <c r="M139" s="51"/>
      <c r="N139" s="51"/>
    </row>
    <row r="140" spans="1:14" ht="23.25" customHeight="1" x14ac:dyDescent="0.2">
      <c r="A140" s="420" t="s">
        <v>634</v>
      </c>
      <c r="B140" s="420"/>
      <c r="C140" s="420"/>
      <c r="D140" s="420"/>
      <c r="E140" s="420"/>
      <c r="F140" s="420"/>
      <c r="G140" s="420"/>
      <c r="H140" s="420"/>
      <c r="I140" s="420"/>
      <c r="J140" s="420"/>
      <c r="K140" s="420"/>
      <c r="L140" s="51"/>
      <c r="M140" s="51"/>
      <c r="N140" s="51"/>
    </row>
    <row r="141" spans="1:14" ht="4.5" customHeight="1" x14ac:dyDescent="0.2">
      <c r="A141" s="331"/>
      <c r="B141" s="327"/>
      <c r="C141" s="327"/>
      <c r="D141" s="327"/>
      <c r="E141" s="327"/>
      <c r="F141" s="327"/>
      <c r="G141" s="327"/>
      <c r="H141" s="327"/>
      <c r="I141" s="300"/>
      <c r="J141" s="300"/>
      <c r="K141" s="300"/>
      <c r="L141" s="51"/>
      <c r="M141" s="51"/>
      <c r="N141" s="51"/>
    </row>
    <row r="142" spans="1:14" ht="12.75" customHeight="1" x14ac:dyDescent="0.2">
      <c r="A142" s="407" t="s">
        <v>36</v>
      </c>
      <c r="B142" s="407"/>
      <c r="C142" s="407"/>
      <c r="D142" s="407"/>
      <c r="E142" s="407"/>
      <c r="F142" s="407"/>
      <c r="G142" s="407"/>
      <c r="H142" s="407"/>
      <c r="I142" s="330"/>
      <c r="J142" s="55"/>
      <c r="K142" s="330"/>
      <c r="L142" s="51"/>
      <c r="M142" s="51"/>
      <c r="N142" s="51"/>
    </row>
    <row r="143" spans="1:14" ht="6.75" customHeight="1" x14ac:dyDescent="0.2">
      <c r="A143" s="308"/>
      <c r="B143" s="308"/>
      <c r="C143" s="308"/>
      <c r="D143" s="308"/>
      <c r="E143" s="308"/>
      <c r="F143" s="308"/>
      <c r="G143" s="308"/>
      <c r="H143" s="49"/>
      <c r="I143" s="330"/>
      <c r="J143" s="55"/>
      <c r="K143" s="309"/>
      <c r="L143" s="51"/>
      <c r="M143" s="51"/>
      <c r="N143" s="51"/>
    </row>
    <row r="144" spans="1:14" ht="13.5" customHeight="1" x14ac:dyDescent="0.2">
      <c r="A144" s="397" t="s">
        <v>88</v>
      </c>
      <c r="B144" s="397"/>
      <c r="C144" s="397"/>
      <c r="D144" s="397"/>
      <c r="E144" s="397"/>
      <c r="F144" s="398" t="s">
        <v>79</v>
      </c>
      <c r="G144" s="398"/>
      <c r="H144" s="49"/>
      <c r="I144" s="330"/>
      <c r="J144" s="55"/>
      <c r="K144" s="330"/>
      <c r="L144" s="51"/>
      <c r="M144" s="51"/>
      <c r="N144" s="51"/>
    </row>
    <row r="145" spans="1:14" ht="6.75" customHeight="1" x14ac:dyDescent="0.2">
      <c r="A145" s="55"/>
      <c r="B145" s="55"/>
      <c r="C145" s="55"/>
      <c r="D145" s="55"/>
      <c r="E145" s="55"/>
      <c r="F145" s="55"/>
      <c r="G145" s="55"/>
      <c r="H145" s="55"/>
      <c r="I145" s="55"/>
      <c r="J145" s="55"/>
      <c r="K145" s="55"/>
      <c r="L145" s="51"/>
      <c r="M145" s="51"/>
      <c r="N145" s="51"/>
    </row>
    <row r="146" spans="1:14" ht="15" customHeight="1" x14ac:dyDescent="0.2">
      <c r="A146" s="397" t="s">
        <v>37</v>
      </c>
      <c r="B146" s="397"/>
      <c r="C146" s="397"/>
      <c r="D146" s="397"/>
      <c r="E146" s="397"/>
      <c r="F146" s="397"/>
      <c r="G146" s="49"/>
      <c r="H146" s="55"/>
      <c r="I146" s="55"/>
      <c r="J146" s="55"/>
      <c r="K146" s="55"/>
      <c r="L146" s="51"/>
      <c r="M146" s="51"/>
      <c r="N146" s="51"/>
    </row>
    <row r="147" spans="1:14" ht="14.25" customHeight="1" x14ac:dyDescent="0.2">
      <c r="A147" s="49" t="s">
        <v>63</v>
      </c>
      <c r="B147" s="397" t="s">
        <v>633</v>
      </c>
      <c r="C147" s="397"/>
      <c r="D147" s="397"/>
      <c r="E147" s="397"/>
      <c r="F147" s="397"/>
      <c r="G147" s="397"/>
      <c r="H147" s="280" t="s">
        <v>621</v>
      </c>
      <c r="I147" s="380" t="s">
        <v>531</v>
      </c>
      <c r="J147" s="380"/>
      <c r="K147" s="380"/>
      <c r="L147" s="51"/>
      <c r="M147" s="51"/>
      <c r="N147" s="51"/>
    </row>
    <row r="148" spans="1:14" ht="14.25" customHeight="1" x14ac:dyDescent="0.2">
      <c r="A148" s="49" t="s">
        <v>64</v>
      </c>
      <c r="B148" s="397" t="s">
        <v>633</v>
      </c>
      <c r="C148" s="397"/>
      <c r="D148" s="397"/>
      <c r="E148" s="397"/>
      <c r="F148" s="397"/>
      <c r="G148" s="397"/>
      <c r="H148" s="280" t="s">
        <v>622</v>
      </c>
      <c r="I148" s="380" t="s">
        <v>531</v>
      </c>
      <c r="J148" s="380"/>
      <c r="K148" s="380"/>
      <c r="L148" s="51"/>
      <c r="M148" s="51"/>
      <c r="N148" s="51"/>
    </row>
    <row r="149" spans="1:14" ht="14.25" customHeight="1" x14ac:dyDescent="0.2">
      <c r="A149" s="49" t="s">
        <v>85</v>
      </c>
      <c r="B149" s="397" t="s">
        <v>633</v>
      </c>
      <c r="C149" s="397"/>
      <c r="D149" s="397"/>
      <c r="E149" s="397"/>
      <c r="F149" s="397"/>
      <c r="G149" s="397"/>
      <c r="H149" s="280" t="s">
        <v>623</v>
      </c>
      <c r="I149" s="380" t="s">
        <v>531</v>
      </c>
      <c r="J149" s="380"/>
      <c r="K149" s="380"/>
      <c r="L149" s="55"/>
      <c r="M149" s="55"/>
      <c r="N149" s="55"/>
    </row>
    <row r="150" spans="1:14" ht="14.25" customHeight="1" x14ac:dyDescent="0.2">
      <c r="A150" s="49" t="s">
        <v>86</v>
      </c>
      <c r="B150" s="397" t="s">
        <v>633</v>
      </c>
      <c r="C150" s="397"/>
      <c r="D150" s="397"/>
      <c r="E150" s="397"/>
      <c r="F150" s="397"/>
      <c r="G150" s="397"/>
      <c r="H150" s="280" t="s">
        <v>624</v>
      </c>
      <c r="I150" s="380" t="s">
        <v>531</v>
      </c>
      <c r="J150" s="380"/>
      <c r="K150" s="380"/>
      <c r="L150" s="55"/>
      <c r="M150" s="55"/>
      <c r="N150" s="55"/>
    </row>
    <row r="151" spans="1:14" ht="14.25" customHeight="1" x14ac:dyDescent="0.2">
      <c r="A151" s="49" t="s">
        <v>87</v>
      </c>
      <c r="B151" s="397" t="s">
        <v>633</v>
      </c>
      <c r="C151" s="397"/>
      <c r="D151" s="397"/>
      <c r="E151" s="397"/>
      <c r="F151" s="397"/>
      <c r="G151" s="397"/>
      <c r="H151" s="280" t="s">
        <v>625</v>
      </c>
      <c r="I151" s="380" t="s">
        <v>531</v>
      </c>
      <c r="J151" s="380"/>
      <c r="K151" s="380"/>
      <c r="L151" s="55"/>
      <c r="M151" s="55"/>
      <c r="N151" s="55"/>
    </row>
    <row r="152" spans="1:14" ht="16.5" customHeight="1" x14ac:dyDescent="0.2">
      <c r="A152" s="49"/>
      <c r="B152" s="339"/>
      <c r="C152" s="339"/>
      <c r="D152" s="339"/>
      <c r="E152" s="339"/>
      <c r="F152" s="339"/>
      <c r="G152" s="339"/>
      <c r="H152" s="339"/>
      <c r="I152" s="55"/>
      <c r="J152" s="55"/>
      <c r="K152" s="55"/>
      <c r="L152" s="55"/>
      <c r="M152" s="55"/>
      <c r="N152" s="55"/>
    </row>
    <row r="153" spans="1:14" ht="14.25" customHeight="1" x14ac:dyDescent="0.2">
      <c r="A153" s="49"/>
      <c r="B153" s="339"/>
      <c r="C153" s="339"/>
      <c r="D153" s="339"/>
      <c r="E153" s="339"/>
      <c r="F153" s="339"/>
      <c r="G153" s="339"/>
      <c r="H153" s="339"/>
      <c r="I153" s="380" t="s">
        <v>570</v>
      </c>
      <c r="J153" s="380"/>
      <c r="K153" s="380"/>
      <c r="L153" s="55"/>
      <c r="M153" s="55"/>
      <c r="N153" s="55"/>
    </row>
    <row r="154" spans="1:14" ht="12" customHeight="1" x14ac:dyDescent="0.2">
      <c r="A154" s="55"/>
      <c r="B154" s="49"/>
      <c r="C154" s="49"/>
      <c r="D154" s="49"/>
      <c r="E154" s="49"/>
      <c r="F154" s="49"/>
      <c r="G154" s="49"/>
      <c r="H154" s="339"/>
      <c r="I154" s="379" t="s">
        <v>585</v>
      </c>
      <c r="J154" s="379"/>
      <c r="K154" s="379"/>
      <c r="L154" s="55"/>
      <c r="M154" s="55"/>
      <c r="N154" s="55"/>
    </row>
    <row r="155" spans="1:14" ht="12.75" customHeight="1" x14ac:dyDescent="0.2">
      <c r="A155" s="187" t="s">
        <v>59</v>
      </c>
      <c r="B155" s="187"/>
      <c r="C155" s="187"/>
      <c r="D155" s="187"/>
      <c r="E155" s="187"/>
      <c r="F155" s="187"/>
      <c r="G155" s="187"/>
      <c r="H155" s="55"/>
      <c r="I155" s="55"/>
      <c r="J155" s="55"/>
      <c r="K155" s="55"/>
      <c r="L155" s="55"/>
      <c r="M155" s="55"/>
      <c r="N155" s="55"/>
    </row>
    <row r="156" spans="1:14" ht="5.25" customHeight="1" x14ac:dyDescent="0.2">
      <c r="A156" s="331"/>
      <c r="B156" s="327"/>
      <c r="C156" s="327"/>
      <c r="D156" s="327"/>
      <c r="E156" s="327"/>
      <c r="F156" s="327"/>
      <c r="G156" s="326"/>
      <c r="H156" s="55"/>
      <c r="I156" s="55"/>
      <c r="J156" s="55"/>
      <c r="K156" s="55"/>
      <c r="L156" s="56"/>
      <c r="M156" s="56"/>
      <c r="N156" s="56"/>
    </row>
    <row r="157" spans="1:14" ht="34.5" customHeight="1" x14ac:dyDescent="0.2">
      <c r="A157" s="437" t="s">
        <v>668</v>
      </c>
      <c r="B157" s="437"/>
      <c r="C157" s="437"/>
      <c r="D157" s="437"/>
      <c r="E157" s="437"/>
      <c r="F157" s="437"/>
      <c r="G157" s="437"/>
      <c r="H157" s="437"/>
      <c r="I157" s="437"/>
      <c r="J157" s="437"/>
      <c r="K157" s="437"/>
      <c r="L157" s="72"/>
      <c r="M157" s="55"/>
      <c r="N157" s="55"/>
    </row>
    <row r="158" spans="1:14" ht="6.75" customHeight="1" x14ac:dyDescent="0.2">
      <c r="A158" s="49"/>
      <c r="B158" s="49"/>
      <c r="C158" s="49"/>
      <c r="D158" s="49"/>
      <c r="E158" s="49"/>
      <c r="F158" s="49"/>
      <c r="G158" s="49"/>
      <c r="H158" s="55"/>
      <c r="I158" s="55"/>
      <c r="J158" s="55"/>
      <c r="K158" s="55"/>
      <c r="L158" s="60"/>
      <c r="M158" s="60"/>
      <c r="N158" s="60"/>
    </row>
    <row r="159" spans="1:14" ht="42.75" customHeight="1" x14ac:dyDescent="0.2">
      <c r="A159" s="444" t="s">
        <v>649</v>
      </c>
      <c r="B159" s="445"/>
      <c r="C159" s="445"/>
      <c r="D159" s="445"/>
      <c r="E159" s="445"/>
      <c r="F159" s="445"/>
      <c r="G159" s="446"/>
      <c r="H159" s="380" t="s">
        <v>165</v>
      </c>
      <c r="I159" s="380"/>
      <c r="J159" s="380"/>
      <c r="K159" s="380"/>
      <c r="L159" s="55"/>
      <c r="M159" s="55"/>
      <c r="N159" s="55"/>
    </row>
    <row r="160" spans="1:14" x14ac:dyDescent="0.2">
      <c r="A160" s="447"/>
      <c r="B160" s="448"/>
      <c r="C160" s="448"/>
      <c r="D160" s="448"/>
      <c r="E160" s="448"/>
      <c r="F160" s="448"/>
      <c r="G160" s="449"/>
      <c r="H160" s="49"/>
      <c r="I160" s="379" t="s">
        <v>585</v>
      </c>
      <c r="J160" s="379"/>
      <c r="K160" s="330"/>
    </row>
    <row r="161" spans="1:11" x14ac:dyDescent="0.2">
      <c r="A161" s="447"/>
      <c r="B161" s="448"/>
      <c r="C161" s="448"/>
      <c r="D161" s="448"/>
      <c r="E161" s="448"/>
      <c r="F161" s="448"/>
      <c r="G161" s="449"/>
      <c r="H161" s="49"/>
      <c r="I161" s="331"/>
      <c r="J161" s="331"/>
      <c r="K161" s="330"/>
    </row>
    <row r="162" spans="1:11" ht="15" customHeight="1" x14ac:dyDescent="0.2">
      <c r="A162" s="450"/>
      <c r="B162" s="451"/>
      <c r="C162" s="451"/>
      <c r="D162" s="451"/>
      <c r="E162" s="451"/>
      <c r="F162" s="451"/>
      <c r="G162" s="452"/>
      <c r="H162" s="55"/>
      <c r="I162" s="55"/>
      <c r="J162" s="55"/>
      <c r="K162" s="55"/>
    </row>
    <row r="163" spans="1:11" ht="18" customHeight="1" x14ac:dyDescent="0.2">
      <c r="A163" s="385" t="s">
        <v>89</v>
      </c>
      <c r="B163" s="385"/>
      <c r="C163" s="385"/>
      <c r="D163" s="385"/>
      <c r="E163" s="385"/>
      <c r="F163" s="385"/>
      <c r="G163" s="385"/>
      <c r="H163" s="385"/>
      <c r="I163" s="419" t="s">
        <v>90</v>
      </c>
      <c r="J163" s="419"/>
      <c r="K163" s="419"/>
    </row>
    <row r="164" spans="1:11" ht="11.25" customHeight="1" x14ac:dyDescent="0.2">
      <c r="A164" s="385" t="s">
        <v>91</v>
      </c>
      <c r="B164" s="385"/>
      <c r="C164" s="385"/>
      <c r="D164" s="385"/>
      <c r="E164" s="385"/>
      <c r="F164" s="385"/>
      <c r="G164" s="385"/>
      <c r="H164" s="385"/>
      <c r="I164" s="55"/>
      <c r="J164" s="55"/>
      <c r="K164" s="55"/>
    </row>
    <row r="165" spans="1:11" x14ac:dyDescent="0.2">
      <c r="A165" s="68"/>
      <c r="B165" s="68"/>
      <c r="C165" s="68"/>
      <c r="D165" s="68"/>
      <c r="E165" s="68"/>
      <c r="F165" s="68"/>
      <c r="G165" s="68"/>
      <c r="H165" s="55"/>
      <c r="I165" s="345"/>
      <c r="J165" s="55"/>
      <c r="K165" s="55"/>
    </row>
    <row r="166" spans="1:11" x14ac:dyDescent="0.2">
      <c r="A166" s="55"/>
      <c r="B166" s="56"/>
      <c r="C166" s="56"/>
      <c r="D166" s="56"/>
      <c r="E166" s="56"/>
      <c r="F166" s="56"/>
      <c r="G166" s="49"/>
      <c r="H166" s="55"/>
      <c r="I166" s="55"/>
      <c r="J166" s="55"/>
      <c r="K166" s="55"/>
    </row>
    <row r="167" spans="1:11" x14ac:dyDescent="0.2">
      <c r="A167" s="55"/>
      <c r="B167" s="49"/>
      <c r="C167" s="49"/>
      <c r="D167" s="49"/>
      <c r="E167" s="49"/>
      <c r="F167" s="49"/>
      <c r="G167" s="49"/>
      <c r="H167" s="265" t="s">
        <v>166</v>
      </c>
      <c r="I167" s="381" t="s">
        <v>92</v>
      </c>
      <c r="J167" s="381"/>
      <c r="K167" s="381"/>
    </row>
    <row r="168" spans="1:11" x14ac:dyDescent="0.2">
      <c r="A168" s="55"/>
      <c r="B168" s="55"/>
      <c r="C168" s="55"/>
      <c r="D168" s="55"/>
      <c r="E168" s="55"/>
      <c r="F168" s="55"/>
      <c r="G168" s="55"/>
      <c r="H168" s="339" t="s">
        <v>39</v>
      </c>
      <c r="I168" s="339"/>
      <c r="J168" s="49" t="s">
        <v>40</v>
      </c>
      <c r="K168" s="55"/>
    </row>
  </sheetData>
  <sheetProtection algorithmName="SHA-512" hashValue="QC/YUC1kdShlZc4gj8CTR5E9BeAkur6KO3V9DXWYGBM1Mz/MkwbbXHcOt5+K7I01P0xG3AaqDtQ0rlgm7cUqig==" saltValue="1sK/fxxT3JYI7yjc3o/7jg==" spinCount="100000" sheet="1" objects="1" scenarios="1"/>
  <mergeCells count="184">
    <mergeCell ref="A159:G162"/>
    <mergeCell ref="B104:G104"/>
    <mergeCell ref="A125:H125"/>
    <mergeCell ref="B147:G147"/>
    <mergeCell ref="B133:F133"/>
    <mergeCell ref="G133:K133"/>
    <mergeCell ref="B45:F45"/>
    <mergeCell ref="B46:F46"/>
    <mergeCell ref="B23:G23"/>
    <mergeCell ref="B24:G24"/>
    <mergeCell ref="B25:G25"/>
    <mergeCell ref="B26:G26"/>
    <mergeCell ref="I23:K23"/>
    <mergeCell ref="A34:D34"/>
    <mergeCell ref="B37:F37"/>
    <mergeCell ref="B41:F41"/>
    <mergeCell ref="B38:F38"/>
    <mergeCell ref="B39:F39"/>
    <mergeCell ref="I24:K24"/>
    <mergeCell ref="A82:B82"/>
    <mergeCell ref="C82:F82"/>
    <mergeCell ref="I25:K25"/>
    <mergeCell ref="I26:K26"/>
    <mergeCell ref="B32:G32"/>
    <mergeCell ref="I32:K32"/>
    <mergeCell ref="B148:G148"/>
    <mergeCell ref="B149:G149"/>
    <mergeCell ref="B150:G150"/>
    <mergeCell ref="B151:G151"/>
    <mergeCell ref="I147:K147"/>
    <mergeCell ref="I148:K148"/>
    <mergeCell ref="I149:K149"/>
    <mergeCell ref="I150:K150"/>
    <mergeCell ref="I151:K151"/>
    <mergeCell ref="I34:K34"/>
    <mergeCell ref="G128:K128"/>
    <mergeCell ref="E120:G120"/>
    <mergeCell ref="E121:G121"/>
    <mergeCell ref="E122:G122"/>
    <mergeCell ref="B107:C107"/>
    <mergeCell ref="E123:G123"/>
    <mergeCell ref="B42:F42"/>
    <mergeCell ref="J125:K125"/>
    <mergeCell ref="A140:K140"/>
    <mergeCell ref="B135:D135"/>
    <mergeCell ref="A49:K49"/>
    <mergeCell ref="A81:K81"/>
    <mergeCell ref="A61:H61"/>
    <mergeCell ref="B30:G30"/>
    <mergeCell ref="I30:K30"/>
    <mergeCell ref="B31:G31"/>
    <mergeCell ref="I31:K31"/>
    <mergeCell ref="I160:J160"/>
    <mergeCell ref="H159:K159"/>
    <mergeCell ref="B116:C116"/>
    <mergeCell ref="J121:K121"/>
    <mergeCell ref="J122:K122"/>
    <mergeCell ref="J123:K123"/>
    <mergeCell ref="B113:G113"/>
    <mergeCell ref="G124:I124"/>
    <mergeCell ref="J124:K124"/>
    <mergeCell ref="A121:D121"/>
    <mergeCell ref="A120:D120"/>
    <mergeCell ref="A122:D122"/>
    <mergeCell ref="A157:K157"/>
    <mergeCell ref="B126:D126"/>
    <mergeCell ref="B131:D131"/>
    <mergeCell ref="A53:K53"/>
    <mergeCell ref="A88:G88"/>
    <mergeCell ref="J57:K57"/>
    <mergeCell ref="A58:G58"/>
    <mergeCell ref="A71:K71"/>
    <mergeCell ref="C17:F17"/>
    <mergeCell ref="H1:I1"/>
    <mergeCell ref="A35:K35"/>
    <mergeCell ref="E34:H34"/>
    <mergeCell ref="A1:G1"/>
    <mergeCell ref="A4:K4"/>
    <mergeCell ref="A12:D12"/>
    <mergeCell ref="F12:H12"/>
    <mergeCell ref="J12:K12"/>
    <mergeCell ref="A8:F8"/>
    <mergeCell ref="G8:K8"/>
    <mergeCell ref="A6:F6"/>
    <mergeCell ref="A13:K13"/>
    <mergeCell ref="D2:G2"/>
    <mergeCell ref="D3:G3"/>
    <mergeCell ref="A19:C19"/>
    <mergeCell ref="D19:G19"/>
    <mergeCell ref="H19:I19"/>
    <mergeCell ref="B27:G27"/>
    <mergeCell ref="I27:K27"/>
    <mergeCell ref="B28:G28"/>
    <mergeCell ref="I28:K28"/>
    <mergeCell ref="B29:G29"/>
    <mergeCell ref="I29:K29"/>
    <mergeCell ref="A20:B20"/>
    <mergeCell ref="A163:H163"/>
    <mergeCell ref="J10:K10"/>
    <mergeCell ref="B100:G100"/>
    <mergeCell ref="B101:G101"/>
    <mergeCell ref="B40:F40"/>
    <mergeCell ref="B21:C21"/>
    <mergeCell ref="B54:K54"/>
    <mergeCell ref="G14:K14"/>
    <mergeCell ref="B47:F47"/>
    <mergeCell ref="B51:K51"/>
    <mergeCell ref="I163:K163"/>
    <mergeCell ref="B137:H137"/>
    <mergeCell ref="A18:K18"/>
    <mergeCell ref="A14:F14"/>
    <mergeCell ref="A134:K134"/>
    <mergeCell ref="B110:G110"/>
    <mergeCell ref="B128:F128"/>
    <mergeCell ref="A15:C15"/>
    <mergeCell ref="D15:G15"/>
    <mergeCell ref="A10:E10"/>
    <mergeCell ref="F10:H10"/>
    <mergeCell ref="J16:K16"/>
    <mergeCell ref="A17:B17"/>
    <mergeCell ref="E79:F79"/>
    <mergeCell ref="G79:K79"/>
    <mergeCell ref="J62:K62"/>
    <mergeCell ref="A63:G63"/>
    <mergeCell ref="A64:I64"/>
    <mergeCell ref="A84:H84"/>
    <mergeCell ref="A138:G138"/>
    <mergeCell ref="H138:I138"/>
    <mergeCell ref="A77:K77"/>
    <mergeCell ref="A86:G86"/>
    <mergeCell ref="A87:F87"/>
    <mergeCell ref="B103:G103"/>
    <mergeCell ref="B105:G105"/>
    <mergeCell ref="J130:K130"/>
    <mergeCell ref="B106:E106"/>
    <mergeCell ref="A85:H85"/>
    <mergeCell ref="I20:J20"/>
    <mergeCell ref="C20:G20"/>
    <mergeCell ref="A144:E144"/>
    <mergeCell ref="F144:G144"/>
    <mergeCell ref="A146:F146"/>
    <mergeCell ref="B108:G108"/>
    <mergeCell ref="G82:H82"/>
    <mergeCell ref="A83:I83"/>
    <mergeCell ref="B43:F43"/>
    <mergeCell ref="A74:H74"/>
    <mergeCell ref="A78:I78"/>
    <mergeCell ref="A130:H130"/>
    <mergeCell ref="B44:F44"/>
    <mergeCell ref="A123:D123"/>
    <mergeCell ref="A124:D124"/>
    <mergeCell ref="E124:F124"/>
    <mergeCell ref="A118:K118"/>
    <mergeCell ref="E119:F119"/>
    <mergeCell ref="A80:K80"/>
    <mergeCell ref="A97:E97"/>
    <mergeCell ref="B111:G111"/>
    <mergeCell ref="B102:G102"/>
    <mergeCell ref="A92:J92"/>
    <mergeCell ref="A142:H142"/>
    <mergeCell ref="I154:K154"/>
    <mergeCell ref="I153:K153"/>
    <mergeCell ref="I167:K167"/>
    <mergeCell ref="B36:D36"/>
    <mergeCell ref="B50:D50"/>
    <mergeCell ref="A59:I59"/>
    <mergeCell ref="A66:H66"/>
    <mergeCell ref="J67:K67"/>
    <mergeCell ref="A68:G68"/>
    <mergeCell ref="A69:I69"/>
    <mergeCell ref="A75:H75"/>
    <mergeCell ref="A164:H164"/>
    <mergeCell ref="A119:D119"/>
    <mergeCell ref="B112:G112"/>
    <mergeCell ref="B109:G109"/>
    <mergeCell ref="B93:D93"/>
    <mergeCell ref="B98:D98"/>
    <mergeCell ref="B52:K52"/>
    <mergeCell ref="A56:H56"/>
    <mergeCell ref="A72:H72"/>
    <mergeCell ref="A73:H73"/>
    <mergeCell ref="I37:K37"/>
    <mergeCell ref="G37:H37"/>
    <mergeCell ref="F106:G106"/>
  </mergeCells>
  <dataValidations count="1">
    <dataValidation type="list" allowBlank="1" showInputMessage="1" showErrorMessage="1" sqref="K1">
      <formula1>Regiony</formula1>
    </dataValidation>
  </dataValidations>
  <pageMargins left="0.7" right="0.59375" top="0.4375" bottom="0.69128787878787878" header="0.3" footer="0.3"/>
  <pageSetup paperSize="9" orientation="portrait" r:id="rId1"/>
  <headerFooter differentFirst="1">
    <oddFooter xml:space="preserve">&amp;C &amp;P&amp;R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586"/>
  <sheetViews>
    <sheetView workbookViewId="0">
      <selection activeCell="A2" sqref="A2"/>
    </sheetView>
  </sheetViews>
  <sheetFormatPr defaultRowHeight="16.5" x14ac:dyDescent="0.3"/>
  <cols>
    <col min="1" max="1" width="72.7109375" style="278" customWidth="1"/>
    <col min="2" max="2" width="13.140625" style="279" bestFit="1" customWidth="1"/>
    <col min="3" max="3" width="23.28515625" style="212" bestFit="1" customWidth="1"/>
    <col min="4" max="16384" width="9.140625" style="82"/>
  </cols>
  <sheetData>
    <row r="2" spans="1:3" ht="33" x14ac:dyDescent="0.3">
      <c r="A2" s="272" t="s">
        <v>626</v>
      </c>
      <c r="B2" s="273" t="s">
        <v>178</v>
      </c>
      <c r="C2" s="225" t="s">
        <v>627</v>
      </c>
    </row>
    <row r="3" spans="1:3" x14ac:dyDescent="0.3">
      <c r="A3" s="274" t="s">
        <v>182</v>
      </c>
      <c r="B3" s="275" t="s">
        <v>149</v>
      </c>
      <c r="C3" s="276">
        <v>377</v>
      </c>
    </row>
    <row r="4" spans="1:3" x14ac:dyDescent="0.3">
      <c r="A4" s="274" t="s">
        <v>182</v>
      </c>
      <c r="B4" s="275" t="s">
        <v>150</v>
      </c>
      <c r="C4" s="276">
        <v>377</v>
      </c>
    </row>
    <row r="5" spans="1:3" x14ac:dyDescent="0.3">
      <c r="A5" s="274" t="s">
        <v>182</v>
      </c>
      <c r="B5" s="275" t="s">
        <v>184</v>
      </c>
      <c r="C5" s="276">
        <v>377</v>
      </c>
    </row>
    <row r="6" spans="1:3" x14ac:dyDescent="0.3">
      <c r="A6" s="274" t="s">
        <v>182</v>
      </c>
      <c r="B6" s="275" t="s">
        <v>151</v>
      </c>
      <c r="C6" s="276">
        <v>377</v>
      </c>
    </row>
    <row r="7" spans="1:3" x14ac:dyDescent="0.3">
      <c r="A7" s="274" t="s">
        <v>186</v>
      </c>
      <c r="B7" s="275" t="s">
        <v>149</v>
      </c>
      <c r="C7" s="276">
        <v>407</v>
      </c>
    </row>
    <row r="8" spans="1:3" x14ac:dyDescent="0.3">
      <c r="A8" s="274" t="s">
        <v>186</v>
      </c>
      <c r="B8" s="275" t="s">
        <v>150</v>
      </c>
      <c r="C8" s="276">
        <v>407</v>
      </c>
    </row>
    <row r="9" spans="1:3" x14ac:dyDescent="0.3">
      <c r="A9" s="274" t="s">
        <v>186</v>
      </c>
      <c r="B9" s="275" t="s">
        <v>184</v>
      </c>
      <c r="C9" s="276">
        <v>386</v>
      </c>
    </row>
    <row r="10" spans="1:3" x14ac:dyDescent="0.3">
      <c r="A10" s="274" t="s">
        <v>186</v>
      </c>
      <c r="B10" s="275" t="s">
        <v>151</v>
      </c>
      <c r="C10" s="276">
        <v>386</v>
      </c>
    </row>
    <row r="11" spans="1:3" x14ac:dyDescent="0.3">
      <c r="A11" s="274" t="s">
        <v>188</v>
      </c>
      <c r="B11" s="275" t="s">
        <v>149</v>
      </c>
      <c r="C11" s="276">
        <v>370</v>
      </c>
    </row>
    <row r="12" spans="1:3" x14ac:dyDescent="0.3">
      <c r="A12" s="274" t="s">
        <v>188</v>
      </c>
      <c r="B12" s="275" t="s">
        <v>150</v>
      </c>
      <c r="C12" s="276">
        <v>377</v>
      </c>
    </row>
    <row r="13" spans="1:3" x14ac:dyDescent="0.3">
      <c r="A13" s="274" t="s">
        <v>188</v>
      </c>
      <c r="B13" s="275" t="s">
        <v>184</v>
      </c>
      <c r="C13" s="276">
        <v>370</v>
      </c>
    </row>
    <row r="14" spans="1:3" x14ac:dyDescent="0.3">
      <c r="A14" s="274" t="s">
        <v>188</v>
      </c>
      <c r="B14" s="275" t="s">
        <v>151</v>
      </c>
      <c r="C14" s="276">
        <v>377</v>
      </c>
    </row>
    <row r="15" spans="1:3" x14ac:dyDescent="0.3">
      <c r="A15" s="274" t="s">
        <v>190</v>
      </c>
      <c r="B15" s="275" t="s">
        <v>149</v>
      </c>
      <c r="C15" s="276">
        <v>407</v>
      </c>
    </row>
    <row r="16" spans="1:3" x14ac:dyDescent="0.3">
      <c r="A16" s="274" t="s">
        <v>190</v>
      </c>
      <c r="B16" s="275" t="s">
        <v>150</v>
      </c>
      <c r="C16" s="276">
        <v>407</v>
      </c>
    </row>
    <row r="17" spans="1:3" x14ac:dyDescent="0.3">
      <c r="A17" s="274" t="s">
        <v>190</v>
      </c>
      <c r="B17" s="275" t="s">
        <v>184</v>
      </c>
      <c r="C17" s="276">
        <v>386</v>
      </c>
    </row>
    <row r="18" spans="1:3" x14ac:dyDescent="0.3">
      <c r="A18" s="274" t="s">
        <v>190</v>
      </c>
      <c r="B18" s="275" t="s">
        <v>151</v>
      </c>
      <c r="C18" s="276">
        <v>386</v>
      </c>
    </row>
    <row r="19" spans="1:3" x14ac:dyDescent="0.3">
      <c r="A19" s="274" t="s">
        <v>192</v>
      </c>
      <c r="B19" s="275" t="s">
        <v>149</v>
      </c>
      <c r="C19" s="276">
        <v>368</v>
      </c>
    </row>
    <row r="20" spans="1:3" x14ac:dyDescent="0.3">
      <c r="A20" s="274" t="s">
        <v>192</v>
      </c>
      <c r="B20" s="275" t="s">
        <v>150</v>
      </c>
      <c r="C20" s="276">
        <v>368</v>
      </c>
    </row>
    <row r="21" spans="1:3" x14ac:dyDescent="0.3">
      <c r="A21" s="274" t="s">
        <v>192</v>
      </c>
      <c r="B21" s="275" t="s">
        <v>184</v>
      </c>
      <c r="C21" s="276">
        <v>358</v>
      </c>
    </row>
    <row r="22" spans="1:3" x14ac:dyDescent="0.3">
      <c r="A22" s="274" t="s">
        <v>192</v>
      </c>
      <c r="B22" s="275" t="s">
        <v>151</v>
      </c>
      <c r="C22" s="276">
        <v>358</v>
      </c>
    </row>
    <row r="23" spans="1:3" x14ac:dyDescent="0.3">
      <c r="A23" s="274" t="s">
        <v>194</v>
      </c>
      <c r="B23" s="275" t="s">
        <v>149</v>
      </c>
      <c r="C23" s="276">
        <v>358</v>
      </c>
    </row>
    <row r="24" spans="1:3" x14ac:dyDescent="0.3">
      <c r="A24" s="274" t="s">
        <v>194</v>
      </c>
      <c r="B24" s="275" t="s">
        <v>150</v>
      </c>
      <c r="C24" s="276">
        <v>358</v>
      </c>
    </row>
    <row r="25" spans="1:3" x14ac:dyDescent="0.3">
      <c r="A25" s="274" t="s">
        <v>194</v>
      </c>
      <c r="B25" s="275" t="s">
        <v>184</v>
      </c>
      <c r="C25" s="276">
        <v>358</v>
      </c>
    </row>
    <row r="26" spans="1:3" x14ac:dyDescent="0.3">
      <c r="A26" s="274" t="s">
        <v>194</v>
      </c>
      <c r="B26" s="275" t="s">
        <v>151</v>
      </c>
      <c r="C26" s="276">
        <v>358</v>
      </c>
    </row>
    <row r="27" spans="1:3" x14ac:dyDescent="0.3">
      <c r="A27" s="274" t="s">
        <v>196</v>
      </c>
      <c r="B27" s="275" t="s">
        <v>149</v>
      </c>
      <c r="C27" s="276">
        <v>368</v>
      </c>
    </row>
    <row r="28" spans="1:3" x14ac:dyDescent="0.3">
      <c r="A28" s="274" t="s">
        <v>196</v>
      </c>
      <c r="B28" s="275" t="s">
        <v>150</v>
      </c>
      <c r="C28" s="276">
        <v>368</v>
      </c>
    </row>
    <row r="29" spans="1:3" x14ac:dyDescent="0.3">
      <c r="A29" s="274" t="s">
        <v>196</v>
      </c>
      <c r="B29" s="275" t="s">
        <v>184</v>
      </c>
      <c r="C29" s="276">
        <v>358</v>
      </c>
    </row>
    <row r="30" spans="1:3" x14ac:dyDescent="0.3">
      <c r="A30" s="274" t="s">
        <v>196</v>
      </c>
      <c r="B30" s="275" t="s">
        <v>151</v>
      </c>
      <c r="C30" s="276">
        <v>358</v>
      </c>
    </row>
    <row r="31" spans="1:3" x14ac:dyDescent="0.3">
      <c r="A31" s="274" t="s">
        <v>198</v>
      </c>
      <c r="B31" s="275" t="s">
        <v>149</v>
      </c>
      <c r="C31" s="276">
        <v>373</v>
      </c>
    </row>
    <row r="32" spans="1:3" x14ac:dyDescent="0.3">
      <c r="A32" s="274" t="s">
        <v>198</v>
      </c>
      <c r="B32" s="275" t="s">
        <v>150</v>
      </c>
      <c r="C32" s="276">
        <v>373</v>
      </c>
    </row>
    <row r="33" spans="1:3" x14ac:dyDescent="0.3">
      <c r="A33" s="274" t="s">
        <v>198</v>
      </c>
      <c r="B33" s="275" t="s">
        <v>184</v>
      </c>
      <c r="C33" s="276">
        <v>373</v>
      </c>
    </row>
    <row r="34" spans="1:3" x14ac:dyDescent="0.3">
      <c r="A34" s="274" t="s">
        <v>198</v>
      </c>
      <c r="B34" s="275" t="s">
        <v>151</v>
      </c>
      <c r="C34" s="276">
        <v>373</v>
      </c>
    </row>
    <row r="35" spans="1:3" x14ac:dyDescent="0.3">
      <c r="A35" s="274" t="s">
        <v>200</v>
      </c>
      <c r="B35" s="275" t="s">
        <v>149</v>
      </c>
      <c r="C35" s="276">
        <v>373</v>
      </c>
    </row>
    <row r="36" spans="1:3" x14ac:dyDescent="0.3">
      <c r="A36" s="274" t="s">
        <v>200</v>
      </c>
      <c r="B36" s="275" t="s">
        <v>150</v>
      </c>
      <c r="C36" s="276">
        <v>373</v>
      </c>
    </row>
    <row r="37" spans="1:3" x14ac:dyDescent="0.3">
      <c r="A37" s="274" t="s">
        <v>200</v>
      </c>
      <c r="B37" s="275" t="s">
        <v>184</v>
      </c>
      <c r="C37" s="276">
        <v>373</v>
      </c>
    </row>
    <row r="38" spans="1:3" x14ac:dyDescent="0.3">
      <c r="A38" s="274" t="s">
        <v>200</v>
      </c>
      <c r="B38" s="275" t="s">
        <v>151</v>
      </c>
      <c r="C38" s="276">
        <v>373</v>
      </c>
    </row>
    <row r="39" spans="1:3" x14ac:dyDescent="0.3">
      <c r="A39" s="274" t="s">
        <v>202</v>
      </c>
      <c r="B39" s="275" t="s">
        <v>149</v>
      </c>
      <c r="C39" s="276">
        <v>377</v>
      </c>
    </row>
    <row r="40" spans="1:3" x14ac:dyDescent="0.3">
      <c r="A40" s="274" t="s">
        <v>202</v>
      </c>
      <c r="B40" s="275" t="s">
        <v>150</v>
      </c>
      <c r="C40" s="276">
        <v>377</v>
      </c>
    </row>
    <row r="41" spans="1:3" x14ac:dyDescent="0.3">
      <c r="A41" s="274" t="s">
        <v>202</v>
      </c>
      <c r="B41" s="275" t="s">
        <v>184</v>
      </c>
      <c r="C41" s="276">
        <v>377</v>
      </c>
    </row>
    <row r="42" spans="1:3" x14ac:dyDescent="0.3">
      <c r="A42" s="274" t="s">
        <v>202</v>
      </c>
      <c r="B42" s="275" t="s">
        <v>151</v>
      </c>
      <c r="C42" s="276">
        <v>377</v>
      </c>
    </row>
    <row r="43" spans="1:3" x14ac:dyDescent="0.3">
      <c r="A43" s="274" t="s">
        <v>204</v>
      </c>
      <c r="B43" s="275" t="s">
        <v>149</v>
      </c>
      <c r="C43" s="276">
        <v>366</v>
      </c>
    </row>
    <row r="44" spans="1:3" x14ac:dyDescent="0.3">
      <c r="A44" s="274" t="s">
        <v>204</v>
      </c>
      <c r="B44" s="275" t="s">
        <v>150</v>
      </c>
      <c r="C44" s="276">
        <v>366</v>
      </c>
    </row>
    <row r="45" spans="1:3" x14ac:dyDescent="0.3">
      <c r="A45" s="274" t="s">
        <v>204</v>
      </c>
      <c r="B45" s="275" t="s">
        <v>184</v>
      </c>
      <c r="C45" s="276">
        <v>366</v>
      </c>
    </row>
    <row r="46" spans="1:3" x14ac:dyDescent="0.3">
      <c r="A46" s="274" t="s">
        <v>204</v>
      </c>
      <c r="B46" s="275" t="s">
        <v>151</v>
      </c>
      <c r="C46" s="276">
        <v>366</v>
      </c>
    </row>
    <row r="47" spans="1:3" x14ac:dyDescent="0.3">
      <c r="A47" s="274" t="s">
        <v>206</v>
      </c>
      <c r="B47" s="275" t="s">
        <v>149</v>
      </c>
      <c r="C47" s="276">
        <v>377</v>
      </c>
    </row>
    <row r="48" spans="1:3" x14ac:dyDescent="0.3">
      <c r="A48" s="274" t="s">
        <v>206</v>
      </c>
      <c r="B48" s="275" t="s">
        <v>150</v>
      </c>
      <c r="C48" s="276">
        <v>377</v>
      </c>
    </row>
    <row r="49" spans="1:3" x14ac:dyDescent="0.3">
      <c r="A49" s="274" t="s">
        <v>206</v>
      </c>
      <c r="B49" s="275" t="s">
        <v>184</v>
      </c>
      <c r="C49" s="276">
        <v>374</v>
      </c>
    </row>
    <row r="50" spans="1:3" x14ac:dyDescent="0.3">
      <c r="A50" s="274" t="s">
        <v>206</v>
      </c>
      <c r="B50" s="275" t="s">
        <v>151</v>
      </c>
      <c r="C50" s="276">
        <v>374</v>
      </c>
    </row>
    <row r="51" spans="1:3" x14ac:dyDescent="0.3">
      <c r="A51" s="274" t="s">
        <v>208</v>
      </c>
      <c r="B51" s="275" t="s">
        <v>149</v>
      </c>
      <c r="C51" s="276">
        <v>374</v>
      </c>
    </row>
    <row r="52" spans="1:3" x14ac:dyDescent="0.3">
      <c r="A52" s="274" t="s">
        <v>208</v>
      </c>
      <c r="B52" s="275" t="s">
        <v>150</v>
      </c>
      <c r="C52" s="276">
        <v>374</v>
      </c>
    </row>
    <row r="53" spans="1:3" x14ac:dyDescent="0.3">
      <c r="A53" s="274" t="s">
        <v>208</v>
      </c>
      <c r="B53" s="275" t="s">
        <v>184</v>
      </c>
      <c r="C53" s="276">
        <v>374</v>
      </c>
    </row>
    <row r="54" spans="1:3" x14ac:dyDescent="0.3">
      <c r="A54" s="274" t="s">
        <v>208</v>
      </c>
      <c r="B54" s="275" t="s">
        <v>151</v>
      </c>
      <c r="C54" s="276">
        <v>374</v>
      </c>
    </row>
    <row r="55" spans="1:3" x14ac:dyDescent="0.3">
      <c r="A55" s="274" t="s">
        <v>210</v>
      </c>
      <c r="B55" s="275" t="s">
        <v>149</v>
      </c>
      <c r="C55" s="276">
        <v>377</v>
      </c>
    </row>
    <row r="56" spans="1:3" x14ac:dyDescent="0.3">
      <c r="A56" s="274" t="s">
        <v>210</v>
      </c>
      <c r="B56" s="275" t="s">
        <v>150</v>
      </c>
      <c r="C56" s="276">
        <v>377</v>
      </c>
    </row>
    <row r="57" spans="1:3" x14ac:dyDescent="0.3">
      <c r="A57" s="274" t="s">
        <v>210</v>
      </c>
      <c r="B57" s="275" t="s">
        <v>184</v>
      </c>
      <c r="C57" s="276">
        <v>374</v>
      </c>
    </row>
    <row r="58" spans="1:3" x14ac:dyDescent="0.3">
      <c r="A58" s="274" t="s">
        <v>210</v>
      </c>
      <c r="B58" s="275" t="s">
        <v>151</v>
      </c>
      <c r="C58" s="276">
        <v>374</v>
      </c>
    </row>
    <row r="59" spans="1:3" x14ac:dyDescent="0.3">
      <c r="A59" s="274" t="s">
        <v>212</v>
      </c>
      <c r="B59" s="275" t="s">
        <v>149</v>
      </c>
      <c r="C59" s="276">
        <v>366</v>
      </c>
    </row>
    <row r="60" spans="1:3" x14ac:dyDescent="0.3">
      <c r="A60" s="274" t="s">
        <v>212</v>
      </c>
      <c r="B60" s="275" t="s">
        <v>150</v>
      </c>
      <c r="C60" s="276">
        <v>366</v>
      </c>
    </row>
    <row r="61" spans="1:3" x14ac:dyDescent="0.3">
      <c r="A61" s="274" t="s">
        <v>212</v>
      </c>
      <c r="B61" s="275" t="s">
        <v>184</v>
      </c>
      <c r="C61" s="276">
        <v>366</v>
      </c>
    </row>
    <row r="62" spans="1:3" x14ac:dyDescent="0.3">
      <c r="A62" s="274" t="s">
        <v>212</v>
      </c>
      <c r="B62" s="275" t="s">
        <v>151</v>
      </c>
      <c r="C62" s="276">
        <v>366</v>
      </c>
    </row>
    <row r="63" spans="1:3" x14ac:dyDescent="0.3">
      <c r="A63" s="274" t="s">
        <v>214</v>
      </c>
      <c r="B63" s="275" t="s">
        <v>149</v>
      </c>
      <c r="C63" s="276">
        <v>366</v>
      </c>
    </row>
    <row r="64" spans="1:3" x14ac:dyDescent="0.3">
      <c r="A64" s="274" t="s">
        <v>214</v>
      </c>
      <c r="B64" s="275" t="s">
        <v>150</v>
      </c>
      <c r="C64" s="276">
        <v>366</v>
      </c>
    </row>
    <row r="65" spans="1:3" x14ac:dyDescent="0.3">
      <c r="A65" s="274" t="s">
        <v>214</v>
      </c>
      <c r="B65" s="275" t="s">
        <v>184</v>
      </c>
      <c r="C65" s="276">
        <v>366</v>
      </c>
    </row>
    <row r="66" spans="1:3" x14ac:dyDescent="0.3">
      <c r="A66" s="274" t="s">
        <v>214</v>
      </c>
      <c r="B66" s="275" t="s">
        <v>151</v>
      </c>
      <c r="C66" s="276">
        <v>366</v>
      </c>
    </row>
    <row r="67" spans="1:3" x14ac:dyDescent="0.3">
      <c r="A67" s="274" t="s">
        <v>216</v>
      </c>
      <c r="B67" s="275" t="s">
        <v>149</v>
      </c>
      <c r="C67" s="276">
        <v>366</v>
      </c>
    </row>
    <row r="68" spans="1:3" x14ac:dyDescent="0.3">
      <c r="A68" s="274" t="s">
        <v>216</v>
      </c>
      <c r="B68" s="275" t="s">
        <v>150</v>
      </c>
      <c r="C68" s="276">
        <v>374</v>
      </c>
    </row>
    <row r="69" spans="1:3" x14ac:dyDescent="0.3">
      <c r="A69" s="274" t="s">
        <v>216</v>
      </c>
      <c r="B69" s="275" t="s">
        <v>184</v>
      </c>
      <c r="C69" s="276">
        <v>366</v>
      </c>
    </row>
    <row r="70" spans="1:3" x14ac:dyDescent="0.3">
      <c r="A70" s="274" t="s">
        <v>216</v>
      </c>
      <c r="B70" s="275" t="s">
        <v>151</v>
      </c>
      <c r="C70" s="276">
        <v>366</v>
      </c>
    </row>
    <row r="71" spans="1:3" x14ac:dyDescent="0.3">
      <c r="A71" s="274" t="s">
        <v>218</v>
      </c>
      <c r="B71" s="275" t="s">
        <v>149</v>
      </c>
      <c r="C71" s="276">
        <v>425</v>
      </c>
    </row>
    <row r="72" spans="1:3" x14ac:dyDescent="0.3">
      <c r="A72" s="274" t="s">
        <v>218</v>
      </c>
      <c r="B72" s="275" t="s">
        <v>150</v>
      </c>
      <c r="C72" s="276">
        <v>425</v>
      </c>
    </row>
    <row r="73" spans="1:3" x14ac:dyDescent="0.3">
      <c r="A73" s="274" t="s">
        <v>218</v>
      </c>
      <c r="B73" s="275" t="s">
        <v>184</v>
      </c>
      <c r="C73" s="276">
        <v>431</v>
      </c>
    </row>
    <row r="74" spans="1:3" x14ac:dyDescent="0.3">
      <c r="A74" s="274" t="s">
        <v>218</v>
      </c>
      <c r="B74" s="275" t="s">
        <v>151</v>
      </c>
      <c r="C74" s="276">
        <v>431</v>
      </c>
    </row>
    <row r="75" spans="1:3" x14ac:dyDescent="0.3">
      <c r="A75" s="274" t="s">
        <v>220</v>
      </c>
      <c r="B75" s="275" t="s">
        <v>149</v>
      </c>
      <c r="C75" s="276">
        <v>230</v>
      </c>
    </row>
    <row r="76" spans="1:3" x14ac:dyDescent="0.3">
      <c r="A76" s="274" t="s">
        <v>220</v>
      </c>
      <c r="B76" s="275" t="s">
        <v>150</v>
      </c>
      <c r="C76" s="276">
        <v>230</v>
      </c>
    </row>
    <row r="77" spans="1:3" x14ac:dyDescent="0.3">
      <c r="A77" s="274" t="s">
        <v>220</v>
      </c>
      <c r="B77" s="275" t="s">
        <v>184</v>
      </c>
      <c r="C77" s="276">
        <v>246</v>
      </c>
    </row>
    <row r="78" spans="1:3" x14ac:dyDescent="0.3">
      <c r="A78" s="274" t="s">
        <v>220</v>
      </c>
      <c r="B78" s="275" t="s">
        <v>151</v>
      </c>
      <c r="C78" s="276">
        <v>272</v>
      </c>
    </row>
    <row r="79" spans="1:3" x14ac:dyDescent="0.3">
      <c r="A79" s="274" t="s">
        <v>222</v>
      </c>
      <c r="B79" s="275" t="s">
        <v>149</v>
      </c>
      <c r="C79" s="276">
        <v>238</v>
      </c>
    </row>
    <row r="80" spans="1:3" x14ac:dyDescent="0.3">
      <c r="A80" s="274" t="s">
        <v>222</v>
      </c>
      <c r="B80" s="275" t="s">
        <v>150</v>
      </c>
      <c r="C80" s="276">
        <v>230</v>
      </c>
    </row>
    <row r="81" spans="1:3" x14ac:dyDescent="0.3">
      <c r="A81" s="274" t="s">
        <v>222</v>
      </c>
      <c r="B81" s="275" t="s">
        <v>184</v>
      </c>
      <c r="C81" s="276">
        <v>246</v>
      </c>
    </row>
    <row r="82" spans="1:3" x14ac:dyDescent="0.3">
      <c r="A82" s="274" t="s">
        <v>222</v>
      </c>
      <c r="B82" s="275" t="s">
        <v>151</v>
      </c>
      <c r="C82" s="276">
        <v>238</v>
      </c>
    </row>
    <row r="83" spans="1:3" x14ac:dyDescent="0.3">
      <c r="A83" s="274" t="s">
        <v>224</v>
      </c>
      <c r="B83" s="275" t="s">
        <v>149</v>
      </c>
      <c r="C83" s="276">
        <v>228</v>
      </c>
    </row>
    <row r="84" spans="1:3" x14ac:dyDescent="0.3">
      <c r="A84" s="274" t="s">
        <v>224</v>
      </c>
      <c r="B84" s="275" t="s">
        <v>150</v>
      </c>
      <c r="C84" s="276">
        <v>230</v>
      </c>
    </row>
    <row r="85" spans="1:3" x14ac:dyDescent="0.3">
      <c r="A85" s="274" t="s">
        <v>224</v>
      </c>
      <c r="B85" s="275" t="s">
        <v>184</v>
      </c>
      <c r="C85" s="276">
        <v>255</v>
      </c>
    </row>
    <row r="86" spans="1:3" x14ac:dyDescent="0.3">
      <c r="A86" s="274" t="s">
        <v>224</v>
      </c>
      <c r="B86" s="275" t="s">
        <v>151</v>
      </c>
      <c r="C86" s="276">
        <v>289</v>
      </c>
    </row>
    <row r="87" spans="1:3" x14ac:dyDescent="0.3">
      <c r="A87" s="274" t="s">
        <v>226</v>
      </c>
      <c r="B87" s="275" t="s">
        <v>149</v>
      </c>
      <c r="C87" s="276">
        <v>633</v>
      </c>
    </row>
    <row r="88" spans="1:3" x14ac:dyDescent="0.3">
      <c r="A88" s="274" t="s">
        <v>226</v>
      </c>
      <c r="B88" s="275" t="s">
        <v>150</v>
      </c>
      <c r="C88" s="276">
        <v>633</v>
      </c>
    </row>
    <row r="89" spans="1:3" x14ac:dyDescent="0.3">
      <c r="A89" s="274" t="s">
        <v>226</v>
      </c>
      <c r="B89" s="275" t="s">
        <v>184</v>
      </c>
      <c r="C89" s="276">
        <v>633</v>
      </c>
    </row>
    <row r="90" spans="1:3" x14ac:dyDescent="0.3">
      <c r="A90" s="274" t="s">
        <v>226</v>
      </c>
      <c r="B90" s="275" t="s">
        <v>151</v>
      </c>
      <c r="C90" s="276">
        <v>633</v>
      </c>
    </row>
    <row r="91" spans="1:3" x14ac:dyDescent="0.3">
      <c r="A91" s="274" t="s">
        <v>228</v>
      </c>
      <c r="B91" s="275" t="s">
        <v>149</v>
      </c>
      <c r="C91" s="276">
        <v>633</v>
      </c>
    </row>
    <row r="92" spans="1:3" x14ac:dyDescent="0.3">
      <c r="A92" s="274" t="s">
        <v>228</v>
      </c>
      <c r="B92" s="275" t="s">
        <v>150</v>
      </c>
      <c r="C92" s="276">
        <v>585</v>
      </c>
    </row>
    <row r="93" spans="1:3" x14ac:dyDescent="0.3">
      <c r="A93" s="274" t="s">
        <v>228</v>
      </c>
      <c r="B93" s="275" t="s">
        <v>184</v>
      </c>
      <c r="C93" s="276">
        <v>609</v>
      </c>
    </row>
    <row r="94" spans="1:3" x14ac:dyDescent="0.3">
      <c r="A94" s="274" t="s">
        <v>228</v>
      </c>
      <c r="B94" s="275" t="s">
        <v>151</v>
      </c>
      <c r="C94" s="276">
        <v>609</v>
      </c>
    </row>
    <row r="95" spans="1:3" x14ac:dyDescent="0.3">
      <c r="A95" s="274" t="s">
        <v>230</v>
      </c>
      <c r="B95" s="275" t="s">
        <v>149</v>
      </c>
      <c r="C95" s="276">
        <v>678</v>
      </c>
    </row>
    <row r="96" spans="1:3" x14ac:dyDescent="0.3">
      <c r="A96" s="274" t="s">
        <v>230</v>
      </c>
      <c r="B96" s="275" t="s">
        <v>150</v>
      </c>
      <c r="C96" s="276">
        <v>659</v>
      </c>
    </row>
    <row r="97" spans="1:3" x14ac:dyDescent="0.3">
      <c r="A97" s="274" t="s">
        <v>230</v>
      </c>
      <c r="B97" s="275" t="s">
        <v>184</v>
      </c>
      <c r="C97" s="276">
        <v>633</v>
      </c>
    </row>
    <row r="98" spans="1:3" x14ac:dyDescent="0.3">
      <c r="A98" s="274" t="s">
        <v>230</v>
      </c>
      <c r="B98" s="275" t="s">
        <v>151</v>
      </c>
      <c r="C98" s="276">
        <v>659</v>
      </c>
    </row>
    <row r="99" spans="1:3" x14ac:dyDescent="0.3">
      <c r="A99" s="274" t="s">
        <v>232</v>
      </c>
      <c r="B99" s="275" t="s">
        <v>149</v>
      </c>
      <c r="C99" s="276">
        <v>633</v>
      </c>
    </row>
    <row r="100" spans="1:3" x14ac:dyDescent="0.3">
      <c r="A100" s="274" t="s">
        <v>232</v>
      </c>
      <c r="B100" s="275" t="s">
        <v>150</v>
      </c>
      <c r="C100" s="276">
        <v>678</v>
      </c>
    </row>
    <row r="101" spans="1:3" x14ac:dyDescent="0.3">
      <c r="A101" s="274" t="s">
        <v>232</v>
      </c>
      <c r="B101" s="275" t="s">
        <v>184</v>
      </c>
      <c r="C101" s="276">
        <v>633</v>
      </c>
    </row>
    <row r="102" spans="1:3" x14ac:dyDescent="0.3">
      <c r="A102" s="274" t="s">
        <v>232</v>
      </c>
      <c r="B102" s="275" t="s">
        <v>151</v>
      </c>
      <c r="C102" s="276">
        <v>585</v>
      </c>
    </row>
    <row r="103" spans="1:3" x14ac:dyDescent="0.3">
      <c r="A103" s="274" t="s">
        <v>234</v>
      </c>
      <c r="B103" s="275" t="s">
        <v>149</v>
      </c>
      <c r="C103" s="276">
        <v>659</v>
      </c>
    </row>
    <row r="104" spans="1:3" x14ac:dyDescent="0.3">
      <c r="A104" s="274" t="s">
        <v>234</v>
      </c>
      <c r="B104" s="275" t="s">
        <v>150</v>
      </c>
      <c r="C104" s="276">
        <v>633</v>
      </c>
    </row>
    <row r="105" spans="1:3" x14ac:dyDescent="0.3">
      <c r="A105" s="274" t="s">
        <v>234</v>
      </c>
      <c r="B105" s="275" t="s">
        <v>184</v>
      </c>
      <c r="C105" s="276">
        <v>678</v>
      </c>
    </row>
    <row r="106" spans="1:3" x14ac:dyDescent="0.3">
      <c r="A106" s="274" t="s">
        <v>234</v>
      </c>
      <c r="B106" s="275" t="s">
        <v>151</v>
      </c>
      <c r="C106" s="276">
        <v>678</v>
      </c>
    </row>
    <row r="107" spans="1:3" x14ac:dyDescent="0.3">
      <c r="A107" s="274" t="s">
        <v>236</v>
      </c>
      <c r="B107" s="275" t="s">
        <v>149</v>
      </c>
      <c r="C107" s="276">
        <v>465</v>
      </c>
    </row>
    <row r="108" spans="1:3" x14ac:dyDescent="0.3">
      <c r="A108" s="274" t="s">
        <v>236</v>
      </c>
      <c r="B108" s="275" t="s">
        <v>150</v>
      </c>
      <c r="C108" s="276">
        <v>465</v>
      </c>
    </row>
    <row r="109" spans="1:3" x14ac:dyDescent="0.3">
      <c r="A109" s="274" t="s">
        <v>236</v>
      </c>
      <c r="B109" s="275" t="s">
        <v>184</v>
      </c>
      <c r="C109" s="276">
        <v>465</v>
      </c>
    </row>
    <row r="110" spans="1:3" x14ac:dyDescent="0.3">
      <c r="A110" s="274" t="s">
        <v>236</v>
      </c>
      <c r="B110" s="275" t="s">
        <v>151</v>
      </c>
      <c r="C110" s="276">
        <v>465</v>
      </c>
    </row>
    <row r="111" spans="1:3" x14ac:dyDescent="0.3">
      <c r="A111" s="274" t="s">
        <v>238</v>
      </c>
      <c r="B111" s="275" t="s">
        <v>149</v>
      </c>
      <c r="C111" s="276">
        <v>507</v>
      </c>
    </row>
    <row r="112" spans="1:3" x14ac:dyDescent="0.3">
      <c r="A112" s="274" t="s">
        <v>238</v>
      </c>
      <c r="B112" s="275" t="s">
        <v>150</v>
      </c>
      <c r="C112" s="276">
        <v>507</v>
      </c>
    </row>
    <row r="113" spans="1:3" x14ac:dyDescent="0.3">
      <c r="A113" s="274" t="s">
        <v>238</v>
      </c>
      <c r="B113" s="275" t="s">
        <v>184</v>
      </c>
      <c r="C113" s="276">
        <v>551</v>
      </c>
    </row>
    <row r="114" spans="1:3" x14ac:dyDescent="0.3">
      <c r="A114" s="274" t="s">
        <v>238</v>
      </c>
      <c r="B114" s="275" t="s">
        <v>151</v>
      </c>
      <c r="C114" s="276">
        <v>551</v>
      </c>
    </row>
    <row r="115" spans="1:3" x14ac:dyDescent="0.3">
      <c r="A115" s="274" t="s">
        <v>515</v>
      </c>
      <c r="B115" s="275" t="s">
        <v>149</v>
      </c>
      <c r="C115" s="276">
        <v>678</v>
      </c>
    </row>
    <row r="116" spans="1:3" x14ac:dyDescent="0.3">
      <c r="A116" s="274" t="s">
        <v>515</v>
      </c>
      <c r="B116" s="275" t="s">
        <v>150</v>
      </c>
      <c r="C116" s="276">
        <v>678</v>
      </c>
    </row>
    <row r="117" spans="1:3" x14ac:dyDescent="0.3">
      <c r="A117" s="274" t="s">
        <v>515</v>
      </c>
      <c r="B117" s="275" t="s">
        <v>184</v>
      </c>
      <c r="C117" s="276">
        <v>678</v>
      </c>
    </row>
    <row r="118" spans="1:3" x14ac:dyDescent="0.3">
      <c r="A118" s="274" t="s">
        <v>515</v>
      </c>
      <c r="B118" s="275" t="s">
        <v>151</v>
      </c>
      <c r="C118" s="276">
        <v>678</v>
      </c>
    </row>
    <row r="119" spans="1:3" x14ac:dyDescent="0.3">
      <c r="A119" s="274" t="s">
        <v>241</v>
      </c>
      <c r="B119" s="275" t="s">
        <v>149</v>
      </c>
      <c r="C119" s="276">
        <v>553</v>
      </c>
    </row>
    <row r="120" spans="1:3" x14ac:dyDescent="0.3">
      <c r="A120" s="274" t="s">
        <v>241</v>
      </c>
      <c r="B120" s="275" t="s">
        <v>150</v>
      </c>
      <c r="C120" s="276">
        <v>553</v>
      </c>
    </row>
    <row r="121" spans="1:3" x14ac:dyDescent="0.3">
      <c r="A121" s="274" t="s">
        <v>241</v>
      </c>
      <c r="B121" s="275" t="s">
        <v>184</v>
      </c>
      <c r="C121" s="276">
        <v>553</v>
      </c>
    </row>
    <row r="122" spans="1:3" x14ac:dyDescent="0.3">
      <c r="A122" s="274" t="s">
        <v>241</v>
      </c>
      <c r="B122" s="275" t="s">
        <v>151</v>
      </c>
      <c r="C122" s="276">
        <v>553</v>
      </c>
    </row>
    <row r="123" spans="1:3" x14ac:dyDescent="0.3">
      <c r="A123" s="274" t="s">
        <v>243</v>
      </c>
      <c r="B123" s="275" t="s">
        <v>149</v>
      </c>
      <c r="C123" s="276">
        <v>633</v>
      </c>
    </row>
    <row r="124" spans="1:3" x14ac:dyDescent="0.3">
      <c r="A124" s="274" t="s">
        <v>243</v>
      </c>
      <c r="B124" s="275" t="s">
        <v>150</v>
      </c>
      <c r="C124" s="276">
        <v>633</v>
      </c>
    </row>
    <row r="125" spans="1:3" x14ac:dyDescent="0.3">
      <c r="A125" s="274" t="s">
        <v>243</v>
      </c>
      <c r="B125" s="275" t="s">
        <v>184</v>
      </c>
      <c r="C125" s="276">
        <v>633</v>
      </c>
    </row>
    <row r="126" spans="1:3" x14ac:dyDescent="0.3">
      <c r="A126" s="274" t="s">
        <v>243</v>
      </c>
      <c r="B126" s="275" t="s">
        <v>151</v>
      </c>
      <c r="C126" s="276">
        <v>633</v>
      </c>
    </row>
    <row r="127" spans="1:3" x14ac:dyDescent="0.3">
      <c r="A127" s="274" t="s">
        <v>245</v>
      </c>
      <c r="B127" s="275" t="s">
        <v>149</v>
      </c>
      <c r="C127" s="276">
        <v>633</v>
      </c>
    </row>
    <row r="128" spans="1:3" x14ac:dyDescent="0.3">
      <c r="A128" s="274" t="s">
        <v>245</v>
      </c>
      <c r="B128" s="275" t="s">
        <v>150</v>
      </c>
      <c r="C128" s="276">
        <v>633</v>
      </c>
    </row>
    <row r="129" spans="1:3" x14ac:dyDescent="0.3">
      <c r="A129" s="274" t="s">
        <v>245</v>
      </c>
      <c r="B129" s="275" t="s">
        <v>184</v>
      </c>
      <c r="C129" s="276">
        <v>633</v>
      </c>
    </row>
    <row r="130" spans="1:3" x14ac:dyDescent="0.3">
      <c r="A130" s="274" t="s">
        <v>245</v>
      </c>
      <c r="B130" s="275" t="s">
        <v>151</v>
      </c>
      <c r="C130" s="276">
        <v>616</v>
      </c>
    </row>
    <row r="131" spans="1:3" x14ac:dyDescent="0.3">
      <c r="A131" s="274" t="s">
        <v>247</v>
      </c>
      <c r="B131" s="275" t="s">
        <v>149</v>
      </c>
      <c r="C131" s="276">
        <v>532</v>
      </c>
    </row>
    <row r="132" spans="1:3" x14ac:dyDescent="0.3">
      <c r="A132" s="274" t="s">
        <v>247</v>
      </c>
      <c r="B132" s="275" t="s">
        <v>150</v>
      </c>
      <c r="C132" s="276">
        <v>532</v>
      </c>
    </row>
    <row r="133" spans="1:3" x14ac:dyDescent="0.3">
      <c r="A133" s="274" t="s">
        <v>247</v>
      </c>
      <c r="B133" s="275" t="s">
        <v>184</v>
      </c>
      <c r="C133" s="276">
        <v>532</v>
      </c>
    </row>
    <row r="134" spans="1:3" x14ac:dyDescent="0.3">
      <c r="A134" s="274" t="s">
        <v>247</v>
      </c>
      <c r="B134" s="275" t="s">
        <v>151</v>
      </c>
      <c r="C134" s="276">
        <v>532</v>
      </c>
    </row>
    <row r="135" spans="1:3" x14ac:dyDescent="0.3">
      <c r="A135" s="274" t="s">
        <v>249</v>
      </c>
      <c r="B135" s="275" t="s">
        <v>149</v>
      </c>
      <c r="C135" s="276">
        <v>616</v>
      </c>
    </row>
    <row r="136" spans="1:3" x14ac:dyDescent="0.3">
      <c r="A136" s="274" t="s">
        <v>249</v>
      </c>
      <c r="B136" s="275" t="s">
        <v>150</v>
      </c>
      <c r="C136" s="276">
        <v>486</v>
      </c>
    </row>
    <row r="137" spans="1:3" x14ac:dyDescent="0.3">
      <c r="A137" s="274" t="s">
        <v>249</v>
      </c>
      <c r="B137" s="275" t="s">
        <v>184</v>
      </c>
      <c r="C137" s="276">
        <v>486</v>
      </c>
    </row>
    <row r="138" spans="1:3" x14ac:dyDescent="0.3">
      <c r="A138" s="274" t="s">
        <v>249</v>
      </c>
      <c r="B138" s="275" t="s">
        <v>151</v>
      </c>
      <c r="C138" s="276">
        <v>539</v>
      </c>
    </row>
    <row r="139" spans="1:3" x14ac:dyDescent="0.3">
      <c r="A139" s="274" t="s">
        <v>251</v>
      </c>
      <c r="B139" s="275" t="s">
        <v>149</v>
      </c>
      <c r="C139" s="276">
        <v>616</v>
      </c>
    </row>
    <row r="140" spans="1:3" x14ac:dyDescent="0.3">
      <c r="A140" s="274" t="s">
        <v>251</v>
      </c>
      <c r="B140" s="275" t="s">
        <v>150</v>
      </c>
      <c r="C140" s="276">
        <v>486</v>
      </c>
    </row>
    <row r="141" spans="1:3" x14ac:dyDescent="0.3">
      <c r="A141" s="274" t="s">
        <v>251</v>
      </c>
      <c r="B141" s="275" t="s">
        <v>184</v>
      </c>
      <c r="C141" s="276">
        <v>486</v>
      </c>
    </row>
    <row r="142" spans="1:3" x14ac:dyDescent="0.3">
      <c r="A142" s="274" t="s">
        <v>251</v>
      </c>
      <c r="B142" s="275" t="s">
        <v>151</v>
      </c>
      <c r="C142" s="276">
        <v>539</v>
      </c>
    </row>
    <row r="143" spans="1:3" x14ac:dyDescent="0.3">
      <c r="A143" s="274" t="s">
        <v>253</v>
      </c>
      <c r="B143" s="275" t="s">
        <v>149</v>
      </c>
      <c r="C143" s="276">
        <v>471</v>
      </c>
    </row>
    <row r="144" spans="1:3" x14ac:dyDescent="0.3">
      <c r="A144" s="274" t="s">
        <v>253</v>
      </c>
      <c r="B144" s="275" t="s">
        <v>150</v>
      </c>
      <c r="C144" s="276">
        <v>444</v>
      </c>
    </row>
    <row r="145" spans="1:3" x14ac:dyDescent="0.3">
      <c r="A145" s="274" t="s">
        <v>253</v>
      </c>
      <c r="B145" s="275" t="s">
        <v>184</v>
      </c>
      <c r="C145" s="276">
        <v>444</v>
      </c>
    </row>
    <row r="146" spans="1:3" x14ac:dyDescent="0.3">
      <c r="A146" s="274" t="s">
        <v>253</v>
      </c>
      <c r="B146" s="275" t="s">
        <v>151</v>
      </c>
      <c r="C146" s="276">
        <v>444</v>
      </c>
    </row>
    <row r="147" spans="1:3" x14ac:dyDescent="0.3">
      <c r="A147" s="274" t="s">
        <v>255</v>
      </c>
      <c r="B147" s="275" t="s">
        <v>149</v>
      </c>
      <c r="C147" s="276">
        <v>585</v>
      </c>
    </row>
    <row r="148" spans="1:3" x14ac:dyDescent="0.3">
      <c r="A148" s="274" t="s">
        <v>255</v>
      </c>
      <c r="B148" s="275" t="s">
        <v>150</v>
      </c>
      <c r="C148" s="276">
        <v>562</v>
      </c>
    </row>
    <row r="149" spans="1:3" x14ac:dyDescent="0.3">
      <c r="A149" s="274" t="s">
        <v>255</v>
      </c>
      <c r="B149" s="275" t="s">
        <v>184</v>
      </c>
      <c r="C149" s="276">
        <v>539</v>
      </c>
    </row>
    <row r="150" spans="1:3" x14ac:dyDescent="0.3">
      <c r="A150" s="274" t="s">
        <v>255</v>
      </c>
      <c r="B150" s="275" t="s">
        <v>151</v>
      </c>
      <c r="C150" s="276">
        <v>562</v>
      </c>
    </row>
    <row r="151" spans="1:3" x14ac:dyDescent="0.3">
      <c r="A151" s="274" t="s">
        <v>257</v>
      </c>
      <c r="B151" s="275" t="s">
        <v>149</v>
      </c>
      <c r="C151" s="276">
        <v>540</v>
      </c>
    </row>
    <row r="152" spans="1:3" x14ac:dyDescent="0.3">
      <c r="A152" s="274" t="s">
        <v>257</v>
      </c>
      <c r="B152" s="275" t="s">
        <v>150</v>
      </c>
      <c r="C152" s="276">
        <v>545</v>
      </c>
    </row>
    <row r="153" spans="1:3" x14ac:dyDescent="0.3">
      <c r="A153" s="274" t="s">
        <v>257</v>
      </c>
      <c r="B153" s="275" t="s">
        <v>184</v>
      </c>
      <c r="C153" s="276">
        <v>532</v>
      </c>
    </row>
    <row r="154" spans="1:3" x14ac:dyDescent="0.3">
      <c r="A154" s="274" t="s">
        <v>257</v>
      </c>
      <c r="B154" s="275" t="s">
        <v>151</v>
      </c>
      <c r="C154" s="276">
        <v>540</v>
      </c>
    </row>
    <row r="155" spans="1:3" x14ac:dyDescent="0.3">
      <c r="A155" s="274" t="s">
        <v>259</v>
      </c>
      <c r="B155" s="275" t="s">
        <v>149</v>
      </c>
      <c r="C155" s="276">
        <v>540</v>
      </c>
    </row>
    <row r="156" spans="1:3" x14ac:dyDescent="0.3">
      <c r="A156" s="274" t="s">
        <v>259</v>
      </c>
      <c r="B156" s="275" t="s">
        <v>150</v>
      </c>
      <c r="C156" s="276">
        <v>545</v>
      </c>
    </row>
    <row r="157" spans="1:3" x14ac:dyDescent="0.3">
      <c r="A157" s="274" t="s">
        <v>259</v>
      </c>
      <c r="B157" s="275" t="s">
        <v>184</v>
      </c>
      <c r="C157" s="276">
        <v>532</v>
      </c>
    </row>
    <row r="158" spans="1:3" x14ac:dyDescent="0.3">
      <c r="A158" s="274" t="s">
        <v>259</v>
      </c>
      <c r="B158" s="275" t="s">
        <v>151</v>
      </c>
      <c r="C158" s="276">
        <v>540</v>
      </c>
    </row>
    <row r="159" spans="1:3" x14ac:dyDescent="0.3">
      <c r="A159" s="274" t="s">
        <v>261</v>
      </c>
      <c r="B159" s="275" t="s">
        <v>149</v>
      </c>
      <c r="C159" s="276">
        <v>740</v>
      </c>
    </row>
    <row r="160" spans="1:3" x14ac:dyDescent="0.3">
      <c r="A160" s="274" t="s">
        <v>261</v>
      </c>
      <c r="B160" s="275" t="s">
        <v>150</v>
      </c>
      <c r="C160" s="276">
        <v>745</v>
      </c>
    </row>
    <row r="161" spans="1:3" x14ac:dyDescent="0.3">
      <c r="A161" s="274" t="s">
        <v>261</v>
      </c>
      <c r="B161" s="275" t="s">
        <v>184</v>
      </c>
      <c r="C161" s="276">
        <v>733</v>
      </c>
    </row>
    <row r="162" spans="1:3" x14ac:dyDescent="0.3">
      <c r="A162" s="274" t="s">
        <v>261</v>
      </c>
      <c r="B162" s="275" t="s">
        <v>151</v>
      </c>
      <c r="C162" s="276">
        <v>738</v>
      </c>
    </row>
    <row r="163" spans="1:3" x14ac:dyDescent="0.3">
      <c r="A163" s="274" t="s">
        <v>263</v>
      </c>
      <c r="B163" s="275" t="s">
        <v>149</v>
      </c>
      <c r="C163" s="276">
        <v>912</v>
      </c>
    </row>
    <row r="164" spans="1:3" x14ac:dyDescent="0.3">
      <c r="A164" s="274" t="s">
        <v>263</v>
      </c>
      <c r="B164" s="275" t="s">
        <v>150</v>
      </c>
      <c r="C164" s="276">
        <v>912</v>
      </c>
    </row>
    <row r="165" spans="1:3" x14ac:dyDescent="0.3">
      <c r="A165" s="274" t="s">
        <v>263</v>
      </c>
      <c r="B165" s="275" t="s">
        <v>184</v>
      </c>
      <c r="C165" s="276">
        <v>912</v>
      </c>
    </row>
    <row r="166" spans="1:3" x14ac:dyDescent="0.3">
      <c r="A166" s="274" t="s">
        <v>263</v>
      </c>
      <c r="B166" s="275" t="s">
        <v>151</v>
      </c>
      <c r="C166" s="276">
        <v>912</v>
      </c>
    </row>
    <row r="167" spans="1:3" x14ac:dyDescent="0.3">
      <c r="A167" s="274" t="s">
        <v>265</v>
      </c>
      <c r="B167" s="275" t="s">
        <v>149</v>
      </c>
      <c r="C167" s="276">
        <v>671</v>
      </c>
    </row>
    <row r="168" spans="1:3" x14ac:dyDescent="0.3">
      <c r="A168" s="274" t="s">
        <v>265</v>
      </c>
      <c r="B168" s="275" t="s">
        <v>150</v>
      </c>
      <c r="C168" s="276">
        <v>643</v>
      </c>
    </row>
    <row r="169" spans="1:3" x14ac:dyDescent="0.3">
      <c r="A169" s="274" t="s">
        <v>265</v>
      </c>
      <c r="B169" s="275" t="s">
        <v>184</v>
      </c>
      <c r="C169" s="276">
        <v>671</v>
      </c>
    </row>
    <row r="170" spans="1:3" x14ac:dyDescent="0.3">
      <c r="A170" s="274" t="s">
        <v>265</v>
      </c>
      <c r="B170" s="275" t="s">
        <v>151</v>
      </c>
      <c r="C170" s="276">
        <v>671</v>
      </c>
    </row>
    <row r="171" spans="1:3" x14ac:dyDescent="0.3">
      <c r="A171" s="274" t="s">
        <v>267</v>
      </c>
      <c r="B171" s="275" t="s">
        <v>149</v>
      </c>
      <c r="C171" s="276">
        <v>513</v>
      </c>
    </row>
    <row r="172" spans="1:3" x14ac:dyDescent="0.3">
      <c r="A172" s="274" t="s">
        <v>267</v>
      </c>
      <c r="B172" s="275" t="s">
        <v>150</v>
      </c>
      <c r="C172" s="276">
        <v>513</v>
      </c>
    </row>
    <row r="173" spans="1:3" x14ac:dyDescent="0.3">
      <c r="A173" s="274" t="s">
        <v>267</v>
      </c>
      <c r="B173" s="275" t="s">
        <v>184</v>
      </c>
      <c r="C173" s="276">
        <v>513</v>
      </c>
    </row>
    <row r="174" spans="1:3" x14ac:dyDescent="0.3">
      <c r="A174" s="274" t="s">
        <v>267</v>
      </c>
      <c r="B174" s="275" t="s">
        <v>151</v>
      </c>
      <c r="C174" s="276">
        <v>511</v>
      </c>
    </row>
    <row r="175" spans="1:3" x14ac:dyDescent="0.3">
      <c r="A175" s="274" t="s">
        <v>269</v>
      </c>
      <c r="B175" s="275" t="s">
        <v>149</v>
      </c>
      <c r="C175" s="276">
        <v>513</v>
      </c>
    </row>
    <row r="176" spans="1:3" x14ac:dyDescent="0.3">
      <c r="A176" s="274" t="s">
        <v>269</v>
      </c>
      <c r="B176" s="275" t="s">
        <v>150</v>
      </c>
      <c r="C176" s="276">
        <v>513</v>
      </c>
    </row>
    <row r="177" spans="1:3" x14ac:dyDescent="0.3">
      <c r="A177" s="274" t="s">
        <v>269</v>
      </c>
      <c r="B177" s="275" t="s">
        <v>184</v>
      </c>
      <c r="C177" s="276">
        <v>513</v>
      </c>
    </row>
    <row r="178" spans="1:3" x14ac:dyDescent="0.3">
      <c r="A178" s="274" t="s">
        <v>269</v>
      </c>
      <c r="B178" s="275" t="s">
        <v>151</v>
      </c>
      <c r="C178" s="276">
        <v>511</v>
      </c>
    </row>
    <row r="179" spans="1:3" x14ac:dyDescent="0.3">
      <c r="A179" s="274" t="s">
        <v>271</v>
      </c>
      <c r="B179" s="275" t="s">
        <v>149</v>
      </c>
      <c r="C179" s="276">
        <v>499</v>
      </c>
    </row>
    <row r="180" spans="1:3" x14ac:dyDescent="0.3">
      <c r="A180" s="274" t="s">
        <v>271</v>
      </c>
      <c r="B180" s="275" t="s">
        <v>150</v>
      </c>
      <c r="C180" s="276">
        <v>504</v>
      </c>
    </row>
    <row r="181" spans="1:3" x14ac:dyDescent="0.3">
      <c r="A181" s="274" t="s">
        <v>271</v>
      </c>
      <c r="B181" s="275" t="s">
        <v>184</v>
      </c>
      <c r="C181" s="276">
        <v>504</v>
      </c>
    </row>
    <row r="182" spans="1:3" x14ac:dyDescent="0.3">
      <c r="A182" s="274" t="s">
        <v>271</v>
      </c>
      <c r="B182" s="275" t="s">
        <v>151</v>
      </c>
      <c r="C182" s="276">
        <v>504</v>
      </c>
    </row>
    <row r="183" spans="1:3" x14ac:dyDescent="0.3">
      <c r="A183" s="274" t="s">
        <v>273</v>
      </c>
      <c r="B183" s="275" t="s">
        <v>149</v>
      </c>
      <c r="C183" s="276">
        <v>513</v>
      </c>
    </row>
    <row r="184" spans="1:3" x14ac:dyDescent="0.3">
      <c r="A184" s="274" t="s">
        <v>273</v>
      </c>
      <c r="B184" s="275" t="s">
        <v>150</v>
      </c>
      <c r="C184" s="276">
        <v>513</v>
      </c>
    </row>
    <row r="185" spans="1:3" x14ac:dyDescent="0.3">
      <c r="A185" s="274" t="s">
        <v>273</v>
      </c>
      <c r="B185" s="275" t="s">
        <v>184</v>
      </c>
      <c r="C185" s="276">
        <v>513</v>
      </c>
    </row>
    <row r="186" spans="1:3" x14ac:dyDescent="0.3">
      <c r="A186" s="274" t="s">
        <v>273</v>
      </c>
      <c r="B186" s="275" t="s">
        <v>151</v>
      </c>
      <c r="C186" s="276">
        <v>513</v>
      </c>
    </row>
    <row r="187" spans="1:3" x14ac:dyDescent="0.3">
      <c r="A187" s="274" t="s">
        <v>516</v>
      </c>
      <c r="B187" s="275" t="s">
        <v>149</v>
      </c>
      <c r="C187" s="276">
        <v>418</v>
      </c>
    </row>
    <row r="188" spans="1:3" x14ac:dyDescent="0.3">
      <c r="A188" s="274" t="s">
        <v>516</v>
      </c>
      <c r="B188" s="275" t="s">
        <v>150</v>
      </c>
      <c r="C188" s="276">
        <v>418</v>
      </c>
    </row>
    <row r="189" spans="1:3" x14ac:dyDescent="0.3">
      <c r="A189" s="274" t="s">
        <v>516</v>
      </c>
      <c r="B189" s="275" t="s">
        <v>184</v>
      </c>
      <c r="C189" s="276">
        <v>418</v>
      </c>
    </row>
    <row r="190" spans="1:3" x14ac:dyDescent="0.3">
      <c r="A190" s="274" t="s">
        <v>516</v>
      </c>
      <c r="B190" s="275" t="s">
        <v>151</v>
      </c>
      <c r="C190" s="276">
        <v>418</v>
      </c>
    </row>
    <row r="191" spans="1:3" x14ac:dyDescent="0.3">
      <c r="A191" s="274" t="s">
        <v>276</v>
      </c>
      <c r="B191" s="275" t="s">
        <v>149</v>
      </c>
      <c r="C191" s="276">
        <v>551</v>
      </c>
    </row>
    <row r="192" spans="1:3" x14ac:dyDescent="0.3">
      <c r="A192" s="274" t="s">
        <v>276</v>
      </c>
      <c r="B192" s="275" t="s">
        <v>150</v>
      </c>
      <c r="C192" s="276">
        <v>551</v>
      </c>
    </row>
    <row r="193" spans="1:3" x14ac:dyDescent="0.3">
      <c r="A193" s="274" t="s">
        <v>276</v>
      </c>
      <c r="B193" s="275" t="s">
        <v>184</v>
      </c>
      <c r="C193" s="276">
        <v>545</v>
      </c>
    </row>
    <row r="194" spans="1:3" x14ac:dyDescent="0.3">
      <c r="A194" s="274" t="s">
        <v>276</v>
      </c>
      <c r="B194" s="275" t="s">
        <v>151</v>
      </c>
      <c r="C194" s="276">
        <v>551</v>
      </c>
    </row>
    <row r="195" spans="1:3" x14ac:dyDescent="0.3">
      <c r="A195" s="274" t="s">
        <v>278</v>
      </c>
      <c r="B195" s="275" t="s">
        <v>149</v>
      </c>
      <c r="C195" s="276">
        <v>446</v>
      </c>
    </row>
    <row r="196" spans="1:3" x14ac:dyDescent="0.3">
      <c r="A196" s="274" t="s">
        <v>278</v>
      </c>
      <c r="B196" s="275" t="s">
        <v>150</v>
      </c>
      <c r="C196" s="276">
        <v>394</v>
      </c>
    </row>
    <row r="197" spans="1:3" x14ac:dyDescent="0.3">
      <c r="A197" s="274" t="s">
        <v>278</v>
      </c>
      <c r="B197" s="275" t="s">
        <v>184</v>
      </c>
      <c r="C197" s="276">
        <v>490</v>
      </c>
    </row>
    <row r="198" spans="1:3" x14ac:dyDescent="0.3">
      <c r="A198" s="274" t="s">
        <v>278</v>
      </c>
      <c r="B198" s="275" t="s">
        <v>151</v>
      </c>
      <c r="C198" s="276">
        <v>446</v>
      </c>
    </row>
    <row r="199" spans="1:3" x14ac:dyDescent="0.3">
      <c r="A199" s="274" t="s">
        <v>280</v>
      </c>
      <c r="B199" s="275" t="s">
        <v>149</v>
      </c>
      <c r="C199" s="276">
        <v>513</v>
      </c>
    </row>
    <row r="200" spans="1:3" x14ac:dyDescent="0.3">
      <c r="A200" s="274" t="s">
        <v>280</v>
      </c>
      <c r="B200" s="275" t="s">
        <v>150</v>
      </c>
      <c r="C200" s="276">
        <v>513</v>
      </c>
    </row>
    <row r="201" spans="1:3" x14ac:dyDescent="0.3">
      <c r="A201" s="274" t="s">
        <v>280</v>
      </c>
      <c r="B201" s="275" t="s">
        <v>184</v>
      </c>
      <c r="C201" s="276">
        <v>513</v>
      </c>
    </row>
    <row r="202" spans="1:3" x14ac:dyDescent="0.3">
      <c r="A202" s="274" t="s">
        <v>280</v>
      </c>
      <c r="B202" s="275" t="s">
        <v>151</v>
      </c>
      <c r="C202" s="276">
        <v>511</v>
      </c>
    </row>
    <row r="203" spans="1:3" x14ac:dyDescent="0.3">
      <c r="A203" s="274" t="s">
        <v>517</v>
      </c>
      <c r="B203" s="275" t="s">
        <v>149</v>
      </c>
      <c r="C203" s="276">
        <v>622</v>
      </c>
    </row>
    <row r="204" spans="1:3" x14ac:dyDescent="0.3">
      <c r="A204" s="274" t="s">
        <v>517</v>
      </c>
      <c r="B204" s="275" t="s">
        <v>150</v>
      </c>
      <c r="C204" s="276">
        <v>622</v>
      </c>
    </row>
    <row r="205" spans="1:3" x14ac:dyDescent="0.3">
      <c r="A205" s="274" t="s">
        <v>517</v>
      </c>
      <c r="B205" s="275" t="s">
        <v>184</v>
      </c>
      <c r="C205" s="276">
        <v>622</v>
      </c>
    </row>
    <row r="206" spans="1:3" x14ac:dyDescent="0.3">
      <c r="A206" s="274" t="s">
        <v>517</v>
      </c>
      <c r="B206" s="275" t="s">
        <v>151</v>
      </c>
      <c r="C206" s="276">
        <v>622</v>
      </c>
    </row>
    <row r="207" spans="1:3" x14ac:dyDescent="0.3">
      <c r="A207" s="274" t="s">
        <v>518</v>
      </c>
      <c r="B207" s="275" t="s">
        <v>149</v>
      </c>
      <c r="C207" s="276">
        <v>643</v>
      </c>
    </row>
    <row r="208" spans="1:3" x14ac:dyDescent="0.3">
      <c r="A208" s="274" t="s">
        <v>518</v>
      </c>
      <c r="B208" s="275" t="s">
        <v>150</v>
      </c>
      <c r="C208" s="276">
        <v>643</v>
      </c>
    </row>
    <row r="209" spans="1:3" x14ac:dyDescent="0.3">
      <c r="A209" s="274" t="s">
        <v>518</v>
      </c>
      <c r="B209" s="275" t="s">
        <v>184</v>
      </c>
      <c r="C209" s="276">
        <v>643</v>
      </c>
    </row>
    <row r="210" spans="1:3" x14ac:dyDescent="0.3">
      <c r="A210" s="274" t="s">
        <v>518</v>
      </c>
      <c r="B210" s="275" t="s">
        <v>151</v>
      </c>
      <c r="C210" s="276">
        <v>643</v>
      </c>
    </row>
    <row r="211" spans="1:3" x14ac:dyDescent="0.3">
      <c r="A211" s="274" t="s">
        <v>284</v>
      </c>
      <c r="B211" s="275" t="s">
        <v>149</v>
      </c>
      <c r="C211" s="276">
        <v>4092</v>
      </c>
    </row>
    <row r="212" spans="1:3" x14ac:dyDescent="0.3">
      <c r="A212" s="274" t="s">
        <v>284</v>
      </c>
      <c r="B212" s="275" t="s">
        <v>150</v>
      </c>
      <c r="C212" s="276">
        <v>2969</v>
      </c>
    </row>
    <row r="213" spans="1:3" x14ac:dyDescent="0.3">
      <c r="A213" s="274" t="s">
        <v>284</v>
      </c>
      <c r="B213" s="275" t="s">
        <v>184</v>
      </c>
      <c r="C213" s="276">
        <v>3620</v>
      </c>
    </row>
    <row r="214" spans="1:3" x14ac:dyDescent="0.3">
      <c r="A214" s="274" t="s">
        <v>284</v>
      </c>
      <c r="B214" s="275" t="s">
        <v>151</v>
      </c>
      <c r="C214" s="276">
        <v>3644</v>
      </c>
    </row>
    <row r="215" spans="1:3" x14ac:dyDescent="0.3">
      <c r="A215" s="274" t="s">
        <v>286</v>
      </c>
      <c r="B215" s="275" t="s">
        <v>149</v>
      </c>
      <c r="C215" s="276">
        <v>5986</v>
      </c>
    </row>
    <row r="216" spans="1:3" x14ac:dyDescent="0.3">
      <c r="A216" s="274" t="s">
        <v>286</v>
      </c>
      <c r="B216" s="275" t="s">
        <v>150</v>
      </c>
      <c r="C216" s="276">
        <v>3961</v>
      </c>
    </row>
    <row r="217" spans="1:3" x14ac:dyDescent="0.3">
      <c r="A217" s="274" t="s">
        <v>286</v>
      </c>
      <c r="B217" s="275" t="s">
        <v>184</v>
      </c>
      <c r="C217" s="276">
        <v>6559</v>
      </c>
    </row>
    <row r="218" spans="1:3" x14ac:dyDescent="0.3">
      <c r="A218" s="274" t="s">
        <v>286</v>
      </c>
      <c r="B218" s="275" t="s">
        <v>151</v>
      </c>
      <c r="C218" s="276">
        <v>4917</v>
      </c>
    </row>
    <row r="219" spans="1:3" x14ac:dyDescent="0.3">
      <c r="A219" s="274" t="s">
        <v>288</v>
      </c>
      <c r="B219" s="275" t="s">
        <v>149</v>
      </c>
      <c r="C219" s="276">
        <v>4253</v>
      </c>
    </row>
    <row r="220" spans="1:3" x14ac:dyDescent="0.3">
      <c r="A220" s="274" t="s">
        <v>288</v>
      </c>
      <c r="B220" s="275" t="s">
        <v>150</v>
      </c>
      <c r="C220" s="276">
        <v>4253</v>
      </c>
    </row>
    <row r="221" spans="1:3" x14ac:dyDescent="0.3">
      <c r="A221" s="274" t="s">
        <v>288</v>
      </c>
      <c r="B221" s="275" t="s">
        <v>184</v>
      </c>
      <c r="C221" s="276">
        <v>4370</v>
      </c>
    </row>
    <row r="222" spans="1:3" x14ac:dyDescent="0.3">
      <c r="A222" s="274" t="s">
        <v>288</v>
      </c>
      <c r="B222" s="275" t="s">
        <v>151</v>
      </c>
      <c r="C222" s="276">
        <v>4253</v>
      </c>
    </row>
    <row r="223" spans="1:3" x14ac:dyDescent="0.3">
      <c r="A223" s="274" t="s">
        <v>290</v>
      </c>
      <c r="B223" s="275" t="s">
        <v>149</v>
      </c>
      <c r="C223" s="276">
        <v>1844</v>
      </c>
    </row>
    <row r="224" spans="1:3" x14ac:dyDescent="0.3">
      <c r="A224" s="274" t="s">
        <v>290</v>
      </c>
      <c r="B224" s="275" t="s">
        <v>150</v>
      </c>
      <c r="C224" s="276">
        <v>1562</v>
      </c>
    </row>
    <row r="225" spans="1:3" x14ac:dyDescent="0.3">
      <c r="A225" s="274" t="s">
        <v>290</v>
      </c>
      <c r="B225" s="275" t="s">
        <v>184</v>
      </c>
      <c r="C225" s="276">
        <v>2015</v>
      </c>
    </row>
    <row r="226" spans="1:3" x14ac:dyDescent="0.3">
      <c r="A226" s="274" t="s">
        <v>290</v>
      </c>
      <c r="B226" s="275" t="s">
        <v>151</v>
      </c>
      <c r="C226" s="276">
        <v>1844</v>
      </c>
    </row>
    <row r="227" spans="1:3" x14ac:dyDescent="0.3">
      <c r="A227" s="274" t="s">
        <v>519</v>
      </c>
      <c r="B227" s="275" t="s">
        <v>149</v>
      </c>
      <c r="C227" s="276">
        <v>1272</v>
      </c>
    </row>
    <row r="228" spans="1:3" x14ac:dyDescent="0.3">
      <c r="A228" s="274" t="s">
        <v>519</v>
      </c>
      <c r="B228" s="275" t="s">
        <v>150</v>
      </c>
      <c r="C228" s="276">
        <v>1272</v>
      </c>
    </row>
    <row r="229" spans="1:3" x14ac:dyDescent="0.3">
      <c r="A229" s="274" t="s">
        <v>519</v>
      </c>
      <c r="B229" s="275" t="s">
        <v>184</v>
      </c>
      <c r="C229" s="276">
        <v>1272</v>
      </c>
    </row>
    <row r="230" spans="1:3" x14ac:dyDescent="0.3">
      <c r="A230" s="274" t="s">
        <v>519</v>
      </c>
      <c r="B230" s="275" t="s">
        <v>151</v>
      </c>
      <c r="C230" s="276">
        <v>1272</v>
      </c>
    </row>
    <row r="231" spans="1:3" x14ac:dyDescent="0.3">
      <c r="A231" s="274" t="s">
        <v>293</v>
      </c>
      <c r="B231" s="275" t="s">
        <v>149</v>
      </c>
      <c r="C231" s="276">
        <v>1862</v>
      </c>
    </row>
    <row r="232" spans="1:3" x14ac:dyDescent="0.3">
      <c r="A232" s="274" t="s">
        <v>293</v>
      </c>
      <c r="B232" s="275" t="s">
        <v>150</v>
      </c>
      <c r="C232" s="276">
        <v>1878</v>
      </c>
    </row>
    <row r="233" spans="1:3" x14ac:dyDescent="0.3">
      <c r="A233" s="274" t="s">
        <v>293</v>
      </c>
      <c r="B233" s="275" t="s">
        <v>184</v>
      </c>
      <c r="C233" s="276">
        <v>1783</v>
      </c>
    </row>
    <row r="234" spans="1:3" x14ac:dyDescent="0.3">
      <c r="A234" s="274" t="s">
        <v>293</v>
      </c>
      <c r="B234" s="275" t="s">
        <v>151</v>
      </c>
      <c r="C234" s="276">
        <v>1832</v>
      </c>
    </row>
    <row r="235" spans="1:3" x14ac:dyDescent="0.3">
      <c r="A235" s="274" t="s">
        <v>295</v>
      </c>
      <c r="B235" s="275" t="s">
        <v>149</v>
      </c>
      <c r="C235" s="276">
        <v>1883</v>
      </c>
    </row>
    <row r="236" spans="1:3" x14ac:dyDescent="0.3">
      <c r="A236" s="274" t="s">
        <v>295</v>
      </c>
      <c r="B236" s="275" t="s">
        <v>150</v>
      </c>
      <c r="C236" s="276">
        <v>1842</v>
      </c>
    </row>
    <row r="237" spans="1:3" x14ac:dyDescent="0.3">
      <c r="A237" s="274" t="s">
        <v>295</v>
      </c>
      <c r="B237" s="275" t="s">
        <v>184</v>
      </c>
      <c r="C237" s="276">
        <v>1883</v>
      </c>
    </row>
    <row r="238" spans="1:3" x14ac:dyDescent="0.3">
      <c r="A238" s="274" t="s">
        <v>295</v>
      </c>
      <c r="B238" s="275" t="s">
        <v>151</v>
      </c>
      <c r="C238" s="276">
        <v>1883</v>
      </c>
    </row>
    <row r="239" spans="1:3" x14ac:dyDescent="0.3">
      <c r="A239" s="274" t="s">
        <v>297</v>
      </c>
      <c r="B239" s="275" t="s">
        <v>149</v>
      </c>
      <c r="C239" s="276">
        <v>1827</v>
      </c>
    </row>
    <row r="240" spans="1:3" x14ac:dyDescent="0.3">
      <c r="A240" s="274" t="s">
        <v>297</v>
      </c>
      <c r="B240" s="275" t="s">
        <v>150</v>
      </c>
      <c r="C240" s="276">
        <v>1853</v>
      </c>
    </row>
    <row r="241" spans="1:3" x14ac:dyDescent="0.3">
      <c r="A241" s="274" t="s">
        <v>297</v>
      </c>
      <c r="B241" s="275" t="s">
        <v>184</v>
      </c>
      <c r="C241" s="276">
        <v>1784</v>
      </c>
    </row>
    <row r="242" spans="1:3" x14ac:dyDescent="0.3">
      <c r="A242" s="274" t="s">
        <v>297</v>
      </c>
      <c r="B242" s="275" t="s">
        <v>151</v>
      </c>
      <c r="C242" s="276">
        <v>1839</v>
      </c>
    </row>
    <row r="243" spans="1:3" x14ac:dyDescent="0.3">
      <c r="A243" s="274" t="s">
        <v>299</v>
      </c>
      <c r="B243" s="275" t="s">
        <v>149</v>
      </c>
      <c r="C243" s="276">
        <v>2368</v>
      </c>
    </row>
    <row r="244" spans="1:3" x14ac:dyDescent="0.3">
      <c r="A244" s="274" t="s">
        <v>299</v>
      </c>
      <c r="B244" s="275" t="s">
        <v>150</v>
      </c>
      <c r="C244" s="276">
        <v>2066</v>
      </c>
    </row>
    <row r="245" spans="1:3" x14ac:dyDescent="0.3">
      <c r="A245" s="274" t="s">
        <v>299</v>
      </c>
      <c r="B245" s="275" t="s">
        <v>184</v>
      </c>
      <c r="C245" s="276">
        <v>1831</v>
      </c>
    </row>
    <row r="246" spans="1:3" x14ac:dyDescent="0.3">
      <c r="A246" s="274" t="s">
        <v>299</v>
      </c>
      <c r="B246" s="275" t="s">
        <v>151</v>
      </c>
      <c r="C246" s="276">
        <v>2058</v>
      </c>
    </row>
    <row r="247" spans="1:3" x14ac:dyDescent="0.3">
      <c r="A247" s="274" t="s">
        <v>520</v>
      </c>
      <c r="B247" s="275" t="s">
        <v>149</v>
      </c>
      <c r="C247" s="276">
        <v>1917</v>
      </c>
    </row>
    <row r="248" spans="1:3" x14ac:dyDescent="0.3">
      <c r="A248" s="274" t="s">
        <v>520</v>
      </c>
      <c r="B248" s="275" t="s">
        <v>150</v>
      </c>
      <c r="C248" s="276">
        <v>2019</v>
      </c>
    </row>
    <row r="249" spans="1:3" x14ac:dyDescent="0.3">
      <c r="A249" s="274" t="s">
        <v>520</v>
      </c>
      <c r="B249" s="275" t="s">
        <v>184</v>
      </c>
      <c r="C249" s="276">
        <v>1948</v>
      </c>
    </row>
    <row r="250" spans="1:3" x14ac:dyDescent="0.3">
      <c r="A250" s="274" t="s">
        <v>520</v>
      </c>
      <c r="B250" s="275" t="s">
        <v>151</v>
      </c>
      <c r="C250" s="276">
        <v>1948</v>
      </c>
    </row>
    <row r="251" spans="1:3" x14ac:dyDescent="0.3">
      <c r="A251" s="274" t="s">
        <v>302</v>
      </c>
      <c r="B251" s="275" t="s">
        <v>149</v>
      </c>
      <c r="C251" s="276">
        <v>1801</v>
      </c>
    </row>
    <row r="252" spans="1:3" x14ac:dyDescent="0.3">
      <c r="A252" s="274" t="s">
        <v>302</v>
      </c>
      <c r="B252" s="275" t="s">
        <v>150</v>
      </c>
      <c r="C252" s="276">
        <v>1846</v>
      </c>
    </row>
    <row r="253" spans="1:3" x14ac:dyDescent="0.3">
      <c r="A253" s="274" t="s">
        <v>302</v>
      </c>
      <c r="B253" s="275" t="s">
        <v>184</v>
      </c>
      <c r="C253" s="276">
        <v>1781</v>
      </c>
    </row>
    <row r="254" spans="1:3" x14ac:dyDescent="0.3">
      <c r="A254" s="274" t="s">
        <v>302</v>
      </c>
      <c r="B254" s="275" t="s">
        <v>151</v>
      </c>
      <c r="C254" s="276">
        <v>1795</v>
      </c>
    </row>
    <row r="255" spans="1:3" x14ac:dyDescent="0.3">
      <c r="A255" s="274" t="s">
        <v>304</v>
      </c>
      <c r="B255" s="275" t="s">
        <v>149</v>
      </c>
      <c r="C255" s="276">
        <v>795</v>
      </c>
    </row>
    <row r="256" spans="1:3" x14ac:dyDescent="0.3">
      <c r="A256" s="274" t="s">
        <v>304</v>
      </c>
      <c r="B256" s="275" t="s">
        <v>150</v>
      </c>
      <c r="C256" s="276">
        <v>1022</v>
      </c>
    </row>
    <row r="257" spans="1:3" x14ac:dyDescent="0.3">
      <c r="A257" s="274" t="s">
        <v>304</v>
      </c>
      <c r="B257" s="275" t="s">
        <v>184</v>
      </c>
      <c r="C257" s="276">
        <v>1024</v>
      </c>
    </row>
    <row r="258" spans="1:3" x14ac:dyDescent="0.3">
      <c r="A258" s="274" t="s">
        <v>304</v>
      </c>
      <c r="B258" s="275" t="s">
        <v>151</v>
      </c>
      <c r="C258" s="276">
        <v>986</v>
      </c>
    </row>
    <row r="259" spans="1:3" x14ac:dyDescent="0.3">
      <c r="A259" s="274" t="s">
        <v>306</v>
      </c>
      <c r="B259" s="275" t="s">
        <v>149</v>
      </c>
      <c r="C259" s="276">
        <v>1515</v>
      </c>
    </row>
    <row r="260" spans="1:3" x14ac:dyDescent="0.3">
      <c r="A260" s="274" t="s">
        <v>306</v>
      </c>
      <c r="B260" s="275" t="s">
        <v>150</v>
      </c>
      <c r="C260" s="276">
        <v>1719</v>
      </c>
    </row>
    <row r="261" spans="1:3" x14ac:dyDescent="0.3">
      <c r="A261" s="274" t="s">
        <v>306</v>
      </c>
      <c r="B261" s="275" t="s">
        <v>184</v>
      </c>
      <c r="C261" s="276">
        <v>1487</v>
      </c>
    </row>
    <row r="262" spans="1:3" x14ac:dyDescent="0.3">
      <c r="A262" s="274" t="s">
        <v>306</v>
      </c>
      <c r="B262" s="275" t="s">
        <v>151</v>
      </c>
      <c r="C262" s="276">
        <v>1607</v>
      </c>
    </row>
    <row r="263" spans="1:3" x14ac:dyDescent="0.3">
      <c r="A263" s="274" t="s">
        <v>308</v>
      </c>
      <c r="B263" s="275" t="s">
        <v>149</v>
      </c>
      <c r="C263" s="276">
        <v>886</v>
      </c>
    </row>
    <row r="264" spans="1:3" x14ac:dyDescent="0.3">
      <c r="A264" s="274" t="s">
        <v>308</v>
      </c>
      <c r="B264" s="275" t="s">
        <v>150</v>
      </c>
      <c r="C264" s="276">
        <v>956</v>
      </c>
    </row>
    <row r="265" spans="1:3" x14ac:dyDescent="0.3">
      <c r="A265" s="274" t="s">
        <v>308</v>
      </c>
      <c r="B265" s="275" t="s">
        <v>184</v>
      </c>
      <c r="C265" s="276">
        <v>916</v>
      </c>
    </row>
    <row r="266" spans="1:3" x14ac:dyDescent="0.3">
      <c r="A266" s="274" t="s">
        <v>308</v>
      </c>
      <c r="B266" s="275" t="s">
        <v>151</v>
      </c>
      <c r="C266" s="276">
        <v>916</v>
      </c>
    </row>
    <row r="267" spans="1:3" x14ac:dyDescent="0.3">
      <c r="A267" s="274" t="s">
        <v>310</v>
      </c>
      <c r="B267" s="275" t="s">
        <v>149</v>
      </c>
      <c r="C267" s="276">
        <v>824</v>
      </c>
    </row>
    <row r="268" spans="1:3" x14ac:dyDescent="0.3">
      <c r="A268" s="274" t="s">
        <v>310</v>
      </c>
      <c r="B268" s="275" t="s">
        <v>150</v>
      </c>
      <c r="C268" s="276">
        <v>842</v>
      </c>
    </row>
    <row r="269" spans="1:3" x14ac:dyDescent="0.3">
      <c r="A269" s="274" t="s">
        <v>310</v>
      </c>
      <c r="B269" s="275" t="s">
        <v>184</v>
      </c>
      <c r="C269" s="276">
        <v>866</v>
      </c>
    </row>
    <row r="270" spans="1:3" x14ac:dyDescent="0.3">
      <c r="A270" s="274" t="s">
        <v>310</v>
      </c>
      <c r="B270" s="275" t="s">
        <v>151</v>
      </c>
      <c r="C270" s="276">
        <v>844</v>
      </c>
    </row>
    <row r="271" spans="1:3" x14ac:dyDescent="0.3">
      <c r="A271" s="274" t="s">
        <v>312</v>
      </c>
      <c r="B271" s="275" t="s">
        <v>149</v>
      </c>
      <c r="C271" s="276">
        <v>2123</v>
      </c>
    </row>
    <row r="272" spans="1:3" x14ac:dyDescent="0.3">
      <c r="A272" s="274" t="s">
        <v>312</v>
      </c>
      <c r="B272" s="275" t="s">
        <v>150</v>
      </c>
      <c r="C272" s="276">
        <v>2365</v>
      </c>
    </row>
    <row r="273" spans="1:3" x14ac:dyDescent="0.3">
      <c r="A273" s="274" t="s">
        <v>312</v>
      </c>
      <c r="B273" s="275" t="s">
        <v>184</v>
      </c>
      <c r="C273" s="276">
        <v>2052</v>
      </c>
    </row>
    <row r="274" spans="1:3" x14ac:dyDescent="0.3">
      <c r="A274" s="274" t="s">
        <v>312</v>
      </c>
      <c r="B274" s="275" t="s">
        <v>151</v>
      </c>
      <c r="C274" s="276">
        <v>2123</v>
      </c>
    </row>
    <row r="275" spans="1:3" x14ac:dyDescent="0.3">
      <c r="A275" s="274" t="s">
        <v>314</v>
      </c>
      <c r="B275" s="275" t="s">
        <v>149</v>
      </c>
      <c r="C275" s="276">
        <v>1203</v>
      </c>
    </row>
    <row r="276" spans="1:3" x14ac:dyDescent="0.3">
      <c r="A276" s="274" t="s">
        <v>314</v>
      </c>
      <c r="B276" s="275" t="s">
        <v>150</v>
      </c>
      <c r="C276" s="276">
        <v>2119</v>
      </c>
    </row>
    <row r="277" spans="1:3" x14ac:dyDescent="0.3">
      <c r="A277" s="274" t="s">
        <v>314</v>
      </c>
      <c r="B277" s="275" t="s">
        <v>184</v>
      </c>
      <c r="C277" s="276">
        <v>1828</v>
      </c>
    </row>
    <row r="278" spans="1:3" x14ac:dyDescent="0.3">
      <c r="A278" s="274" t="s">
        <v>314</v>
      </c>
      <c r="B278" s="275" t="s">
        <v>151</v>
      </c>
      <c r="C278" s="276">
        <v>2351</v>
      </c>
    </row>
    <row r="279" spans="1:3" x14ac:dyDescent="0.3">
      <c r="A279" s="274" t="s">
        <v>316</v>
      </c>
      <c r="B279" s="275" t="s">
        <v>149</v>
      </c>
      <c r="C279" s="276">
        <v>743</v>
      </c>
    </row>
    <row r="280" spans="1:3" x14ac:dyDescent="0.3">
      <c r="A280" s="274" t="s">
        <v>316</v>
      </c>
      <c r="B280" s="275" t="s">
        <v>150</v>
      </c>
      <c r="C280" s="276">
        <v>743</v>
      </c>
    </row>
    <row r="281" spans="1:3" x14ac:dyDescent="0.3">
      <c r="A281" s="274" t="s">
        <v>316</v>
      </c>
      <c r="B281" s="275" t="s">
        <v>184</v>
      </c>
      <c r="C281" s="276">
        <v>804</v>
      </c>
    </row>
    <row r="282" spans="1:3" x14ac:dyDescent="0.3">
      <c r="A282" s="274" t="s">
        <v>316</v>
      </c>
      <c r="B282" s="275" t="s">
        <v>151</v>
      </c>
      <c r="C282" s="276">
        <v>804</v>
      </c>
    </row>
    <row r="283" spans="1:3" x14ac:dyDescent="0.3">
      <c r="A283" s="274" t="s">
        <v>318</v>
      </c>
      <c r="B283" s="275" t="s">
        <v>149</v>
      </c>
      <c r="C283" s="276">
        <v>525</v>
      </c>
    </row>
    <row r="284" spans="1:3" x14ac:dyDescent="0.3">
      <c r="A284" s="274" t="s">
        <v>318</v>
      </c>
      <c r="B284" s="275" t="s">
        <v>150</v>
      </c>
      <c r="C284" s="276">
        <v>535</v>
      </c>
    </row>
    <row r="285" spans="1:3" x14ac:dyDescent="0.3">
      <c r="A285" s="274" t="s">
        <v>318</v>
      </c>
      <c r="B285" s="275" t="s">
        <v>184</v>
      </c>
      <c r="C285" s="276">
        <v>481</v>
      </c>
    </row>
    <row r="286" spans="1:3" x14ac:dyDescent="0.3">
      <c r="A286" s="274" t="s">
        <v>318</v>
      </c>
      <c r="B286" s="275" t="s">
        <v>151</v>
      </c>
      <c r="C286" s="276">
        <v>532</v>
      </c>
    </row>
    <row r="287" spans="1:3" x14ac:dyDescent="0.3">
      <c r="A287" s="274" t="s">
        <v>320</v>
      </c>
      <c r="B287" s="275" t="s">
        <v>149</v>
      </c>
      <c r="C287" s="276">
        <v>659</v>
      </c>
    </row>
    <row r="288" spans="1:3" x14ac:dyDescent="0.3">
      <c r="A288" s="274" t="s">
        <v>320</v>
      </c>
      <c r="B288" s="275" t="s">
        <v>150</v>
      </c>
      <c r="C288" s="276">
        <v>701</v>
      </c>
    </row>
    <row r="289" spans="1:3" x14ac:dyDescent="0.3">
      <c r="A289" s="274" t="s">
        <v>320</v>
      </c>
      <c r="B289" s="275" t="s">
        <v>184</v>
      </c>
      <c r="C289" s="276">
        <v>793</v>
      </c>
    </row>
    <row r="290" spans="1:3" x14ac:dyDescent="0.3">
      <c r="A290" s="274" t="s">
        <v>320</v>
      </c>
      <c r="B290" s="275" t="s">
        <v>151</v>
      </c>
      <c r="C290" s="276">
        <v>738</v>
      </c>
    </row>
    <row r="291" spans="1:3" x14ac:dyDescent="0.3">
      <c r="A291" s="274" t="s">
        <v>322</v>
      </c>
      <c r="B291" s="275" t="s">
        <v>149</v>
      </c>
      <c r="C291" s="276">
        <v>394</v>
      </c>
    </row>
    <row r="292" spans="1:3" x14ac:dyDescent="0.3">
      <c r="A292" s="274" t="s">
        <v>322</v>
      </c>
      <c r="B292" s="275" t="s">
        <v>150</v>
      </c>
      <c r="C292" s="276">
        <v>477</v>
      </c>
    </row>
    <row r="293" spans="1:3" x14ac:dyDescent="0.3">
      <c r="A293" s="274" t="s">
        <v>322</v>
      </c>
      <c r="B293" s="275" t="s">
        <v>184</v>
      </c>
      <c r="C293" s="276">
        <v>421</v>
      </c>
    </row>
    <row r="294" spans="1:3" x14ac:dyDescent="0.3">
      <c r="A294" s="274" t="s">
        <v>322</v>
      </c>
      <c r="B294" s="275" t="s">
        <v>151</v>
      </c>
      <c r="C294" s="276">
        <v>601</v>
      </c>
    </row>
    <row r="295" spans="1:3" x14ac:dyDescent="0.3">
      <c r="A295" s="274" t="s">
        <v>324</v>
      </c>
      <c r="B295" s="275" t="s">
        <v>149</v>
      </c>
      <c r="C295" s="276">
        <v>684</v>
      </c>
    </row>
    <row r="296" spans="1:3" x14ac:dyDescent="0.3">
      <c r="A296" s="274" t="s">
        <v>324</v>
      </c>
      <c r="B296" s="275" t="s">
        <v>150</v>
      </c>
      <c r="C296" s="276">
        <v>831</v>
      </c>
    </row>
    <row r="297" spans="1:3" x14ac:dyDescent="0.3">
      <c r="A297" s="274" t="s">
        <v>324</v>
      </c>
      <c r="B297" s="275" t="s">
        <v>184</v>
      </c>
      <c r="C297" s="276">
        <v>759</v>
      </c>
    </row>
    <row r="298" spans="1:3" x14ac:dyDescent="0.3">
      <c r="A298" s="274" t="s">
        <v>324</v>
      </c>
      <c r="B298" s="275" t="s">
        <v>151</v>
      </c>
      <c r="C298" s="276">
        <v>858</v>
      </c>
    </row>
    <row r="299" spans="1:3" x14ac:dyDescent="0.3">
      <c r="A299" s="274" t="s">
        <v>326</v>
      </c>
      <c r="B299" s="275" t="s">
        <v>149</v>
      </c>
      <c r="C299" s="276">
        <v>545</v>
      </c>
    </row>
    <row r="300" spans="1:3" x14ac:dyDescent="0.3">
      <c r="A300" s="274" t="s">
        <v>326</v>
      </c>
      <c r="B300" s="275" t="s">
        <v>150</v>
      </c>
      <c r="C300" s="276">
        <v>716</v>
      </c>
    </row>
    <row r="301" spans="1:3" x14ac:dyDescent="0.3">
      <c r="A301" s="274" t="s">
        <v>326</v>
      </c>
      <c r="B301" s="275" t="s">
        <v>184</v>
      </c>
      <c r="C301" s="276">
        <v>840</v>
      </c>
    </row>
    <row r="302" spans="1:3" x14ac:dyDescent="0.3">
      <c r="A302" s="274" t="s">
        <v>326</v>
      </c>
      <c r="B302" s="275" t="s">
        <v>151</v>
      </c>
      <c r="C302" s="276">
        <v>675</v>
      </c>
    </row>
    <row r="303" spans="1:3" x14ac:dyDescent="0.3">
      <c r="A303" s="274" t="s">
        <v>328</v>
      </c>
      <c r="B303" s="275" t="s">
        <v>149</v>
      </c>
      <c r="C303" s="276">
        <v>745</v>
      </c>
    </row>
    <row r="304" spans="1:3" x14ac:dyDescent="0.3">
      <c r="A304" s="274" t="s">
        <v>328</v>
      </c>
      <c r="B304" s="275" t="s">
        <v>150</v>
      </c>
      <c r="C304" s="276">
        <v>614</v>
      </c>
    </row>
    <row r="305" spans="1:3" x14ac:dyDescent="0.3">
      <c r="A305" s="274" t="s">
        <v>328</v>
      </c>
      <c r="B305" s="275" t="s">
        <v>184</v>
      </c>
      <c r="C305" s="276">
        <v>694</v>
      </c>
    </row>
    <row r="306" spans="1:3" x14ac:dyDescent="0.3">
      <c r="A306" s="274" t="s">
        <v>328</v>
      </c>
      <c r="B306" s="275" t="s">
        <v>151</v>
      </c>
      <c r="C306" s="276">
        <v>526</v>
      </c>
    </row>
    <row r="307" spans="1:3" x14ac:dyDescent="0.3">
      <c r="A307" s="274" t="s">
        <v>330</v>
      </c>
      <c r="B307" s="275" t="s">
        <v>149</v>
      </c>
      <c r="C307" s="276">
        <v>646</v>
      </c>
    </row>
    <row r="308" spans="1:3" x14ac:dyDescent="0.3">
      <c r="A308" s="274" t="s">
        <v>330</v>
      </c>
      <c r="B308" s="275" t="s">
        <v>150</v>
      </c>
      <c r="C308" s="276">
        <v>688</v>
      </c>
    </row>
    <row r="309" spans="1:3" x14ac:dyDescent="0.3">
      <c r="A309" s="274" t="s">
        <v>330</v>
      </c>
      <c r="B309" s="275" t="s">
        <v>184</v>
      </c>
      <c r="C309" s="276">
        <v>751</v>
      </c>
    </row>
    <row r="310" spans="1:3" x14ac:dyDescent="0.3">
      <c r="A310" s="274" t="s">
        <v>330</v>
      </c>
      <c r="B310" s="275" t="s">
        <v>151</v>
      </c>
      <c r="C310" s="276">
        <v>742</v>
      </c>
    </row>
    <row r="311" spans="1:3" x14ac:dyDescent="0.3">
      <c r="A311" s="274" t="s">
        <v>332</v>
      </c>
      <c r="B311" s="275" t="s">
        <v>149</v>
      </c>
      <c r="C311" s="276">
        <v>648</v>
      </c>
    </row>
    <row r="312" spans="1:3" x14ac:dyDescent="0.3">
      <c r="A312" s="274" t="s">
        <v>332</v>
      </c>
      <c r="B312" s="275" t="s">
        <v>150</v>
      </c>
      <c r="C312" s="276">
        <v>700</v>
      </c>
    </row>
    <row r="313" spans="1:3" x14ac:dyDescent="0.3">
      <c r="A313" s="274" t="s">
        <v>332</v>
      </c>
      <c r="B313" s="275" t="s">
        <v>184</v>
      </c>
      <c r="C313" s="276">
        <v>756</v>
      </c>
    </row>
    <row r="314" spans="1:3" x14ac:dyDescent="0.3">
      <c r="A314" s="274" t="s">
        <v>332</v>
      </c>
      <c r="B314" s="275" t="s">
        <v>151</v>
      </c>
      <c r="C314" s="276">
        <v>764</v>
      </c>
    </row>
    <row r="315" spans="1:3" x14ac:dyDescent="0.3">
      <c r="A315" s="274" t="s">
        <v>334</v>
      </c>
      <c r="B315" s="275" t="s">
        <v>149</v>
      </c>
      <c r="C315" s="276">
        <v>0</v>
      </c>
    </row>
    <row r="316" spans="1:3" x14ac:dyDescent="0.3">
      <c r="A316" s="274" t="s">
        <v>334</v>
      </c>
      <c r="B316" s="275" t="s">
        <v>150</v>
      </c>
      <c r="C316" s="276">
        <v>0</v>
      </c>
    </row>
    <row r="317" spans="1:3" x14ac:dyDescent="0.3">
      <c r="A317" s="274" t="s">
        <v>334</v>
      </c>
      <c r="B317" s="275" t="s">
        <v>184</v>
      </c>
      <c r="C317" s="276">
        <v>0</v>
      </c>
    </row>
    <row r="318" spans="1:3" x14ac:dyDescent="0.3">
      <c r="A318" s="274" t="s">
        <v>334</v>
      </c>
      <c r="B318" s="275" t="s">
        <v>151</v>
      </c>
      <c r="C318" s="276">
        <v>0</v>
      </c>
    </row>
    <row r="319" spans="1:3" x14ac:dyDescent="0.3">
      <c r="A319" s="274" t="s">
        <v>336</v>
      </c>
      <c r="B319" s="275" t="s">
        <v>149</v>
      </c>
      <c r="C319" s="276">
        <v>0</v>
      </c>
    </row>
    <row r="320" spans="1:3" x14ac:dyDescent="0.3">
      <c r="A320" s="274" t="s">
        <v>336</v>
      </c>
      <c r="B320" s="275" t="s">
        <v>150</v>
      </c>
      <c r="C320" s="276">
        <v>0</v>
      </c>
    </row>
    <row r="321" spans="1:3" x14ac:dyDescent="0.3">
      <c r="A321" s="274" t="s">
        <v>336</v>
      </c>
      <c r="B321" s="275" t="s">
        <v>184</v>
      </c>
      <c r="C321" s="276">
        <v>0</v>
      </c>
    </row>
    <row r="322" spans="1:3" x14ac:dyDescent="0.3">
      <c r="A322" s="274" t="s">
        <v>336</v>
      </c>
      <c r="B322" s="275" t="s">
        <v>151</v>
      </c>
      <c r="C322" s="276">
        <v>0</v>
      </c>
    </row>
    <row r="323" spans="1:3" x14ac:dyDescent="0.3">
      <c r="A323" s="274" t="s">
        <v>338</v>
      </c>
      <c r="B323" s="275" t="s">
        <v>149</v>
      </c>
      <c r="C323" s="276">
        <v>0</v>
      </c>
    </row>
    <row r="324" spans="1:3" x14ac:dyDescent="0.3">
      <c r="A324" s="274" t="s">
        <v>338</v>
      </c>
      <c r="B324" s="275" t="s">
        <v>150</v>
      </c>
      <c r="C324" s="276">
        <v>0</v>
      </c>
    </row>
    <row r="325" spans="1:3" x14ac:dyDescent="0.3">
      <c r="A325" s="274" t="s">
        <v>338</v>
      </c>
      <c r="B325" s="275" t="s">
        <v>184</v>
      </c>
      <c r="C325" s="276">
        <v>0</v>
      </c>
    </row>
    <row r="326" spans="1:3" x14ac:dyDescent="0.3">
      <c r="A326" s="274" t="s">
        <v>338</v>
      </c>
      <c r="B326" s="275" t="s">
        <v>151</v>
      </c>
      <c r="C326" s="276">
        <v>0</v>
      </c>
    </row>
    <row r="327" spans="1:3" x14ac:dyDescent="0.3">
      <c r="A327" s="274" t="s">
        <v>340</v>
      </c>
      <c r="B327" s="275" t="s">
        <v>149</v>
      </c>
      <c r="C327" s="276">
        <v>4425</v>
      </c>
    </row>
    <row r="328" spans="1:3" x14ac:dyDescent="0.3">
      <c r="A328" s="274" t="s">
        <v>340</v>
      </c>
      <c r="B328" s="275" t="s">
        <v>150</v>
      </c>
      <c r="C328" s="276">
        <v>4425</v>
      </c>
    </row>
    <row r="329" spans="1:3" x14ac:dyDescent="0.3">
      <c r="A329" s="274" t="s">
        <v>340</v>
      </c>
      <c r="B329" s="275" t="s">
        <v>184</v>
      </c>
      <c r="C329" s="276">
        <v>4425</v>
      </c>
    </row>
    <row r="330" spans="1:3" x14ac:dyDescent="0.3">
      <c r="A330" s="274" t="s">
        <v>340</v>
      </c>
      <c r="B330" s="275" t="s">
        <v>151</v>
      </c>
      <c r="C330" s="276">
        <v>4425</v>
      </c>
    </row>
    <row r="331" spans="1:3" x14ac:dyDescent="0.3">
      <c r="A331" s="274" t="s">
        <v>342</v>
      </c>
      <c r="B331" s="275" t="s">
        <v>149</v>
      </c>
      <c r="C331" s="276">
        <v>5145</v>
      </c>
    </row>
    <row r="332" spans="1:3" x14ac:dyDescent="0.3">
      <c r="A332" s="274" t="s">
        <v>342</v>
      </c>
      <c r="B332" s="275" t="s">
        <v>150</v>
      </c>
      <c r="C332" s="276">
        <v>5145</v>
      </c>
    </row>
    <row r="333" spans="1:3" x14ac:dyDescent="0.3">
      <c r="A333" s="274" t="s">
        <v>342</v>
      </c>
      <c r="B333" s="275" t="s">
        <v>184</v>
      </c>
      <c r="C333" s="276">
        <v>5145</v>
      </c>
    </row>
    <row r="334" spans="1:3" x14ac:dyDescent="0.3">
      <c r="A334" s="274" t="s">
        <v>342</v>
      </c>
      <c r="B334" s="275" t="s">
        <v>151</v>
      </c>
      <c r="C334" s="276">
        <v>5145</v>
      </c>
    </row>
    <row r="335" spans="1:3" x14ac:dyDescent="0.3">
      <c r="A335" s="274" t="s">
        <v>344</v>
      </c>
      <c r="B335" s="275" t="s">
        <v>149</v>
      </c>
      <c r="C335" s="276">
        <v>3840</v>
      </c>
    </row>
    <row r="336" spans="1:3" x14ac:dyDescent="0.3">
      <c r="A336" s="274" t="s">
        <v>344</v>
      </c>
      <c r="B336" s="275" t="s">
        <v>150</v>
      </c>
      <c r="C336" s="276">
        <v>3840</v>
      </c>
    </row>
    <row r="337" spans="1:3" x14ac:dyDescent="0.3">
      <c r="A337" s="274" t="s">
        <v>344</v>
      </c>
      <c r="B337" s="275" t="s">
        <v>184</v>
      </c>
      <c r="C337" s="276">
        <v>3840</v>
      </c>
    </row>
    <row r="338" spans="1:3" x14ac:dyDescent="0.3">
      <c r="A338" s="274" t="s">
        <v>344</v>
      </c>
      <c r="B338" s="275" t="s">
        <v>151</v>
      </c>
      <c r="C338" s="276">
        <v>3840</v>
      </c>
    </row>
    <row r="339" spans="1:3" x14ac:dyDescent="0.3">
      <c r="A339" s="274" t="s">
        <v>346</v>
      </c>
      <c r="B339" s="275" t="s">
        <v>149</v>
      </c>
      <c r="C339" s="276">
        <v>4620</v>
      </c>
    </row>
    <row r="340" spans="1:3" x14ac:dyDescent="0.3">
      <c r="A340" s="274" t="s">
        <v>346</v>
      </c>
      <c r="B340" s="275" t="s">
        <v>150</v>
      </c>
      <c r="C340" s="276">
        <v>4620</v>
      </c>
    </row>
    <row r="341" spans="1:3" x14ac:dyDescent="0.3">
      <c r="A341" s="274" t="s">
        <v>346</v>
      </c>
      <c r="B341" s="275" t="s">
        <v>184</v>
      </c>
      <c r="C341" s="276">
        <v>4620</v>
      </c>
    </row>
    <row r="342" spans="1:3" x14ac:dyDescent="0.3">
      <c r="A342" s="274" t="s">
        <v>346</v>
      </c>
      <c r="B342" s="275" t="s">
        <v>151</v>
      </c>
      <c r="C342" s="276">
        <v>4620</v>
      </c>
    </row>
    <row r="343" spans="1:3" x14ac:dyDescent="0.3">
      <c r="A343" s="274" t="s">
        <v>348</v>
      </c>
      <c r="B343" s="275" t="s">
        <v>149</v>
      </c>
      <c r="C343" s="276">
        <v>4320</v>
      </c>
    </row>
    <row r="344" spans="1:3" x14ac:dyDescent="0.3">
      <c r="A344" s="274" t="s">
        <v>348</v>
      </c>
      <c r="B344" s="275" t="s">
        <v>150</v>
      </c>
      <c r="C344" s="276">
        <v>4320</v>
      </c>
    </row>
    <row r="345" spans="1:3" x14ac:dyDescent="0.3">
      <c r="A345" s="274" t="s">
        <v>348</v>
      </c>
      <c r="B345" s="275" t="s">
        <v>184</v>
      </c>
      <c r="C345" s="276">
        <v>4320</v>
      </c>
    </row>
    <row r="346" spans="1:3" x14ac:dyDescent="0.3">
      <c r="A346" s="274" t="s">
        <v>348</v>
      </c>
      <c r="B346" s="275" t="s">
        <v>151</v>
      </c>
      <c r="C346" s="276">
        <v>4320</v>
      </c>
    </row>
    <row r="347" spans="1:3" x14ac:dyDescent="0.3">
      <c r="A347" s="274" t="s">
        <v>350</v>
      </c>
      <c r="B347" s="275" t="s">
        <v>149</v>
      </c>
      <c r="C347" s="276">
        <v>3100</v>
      </c>
    </row>
    <row r="348" spans="1:3" x14ac:dyDescent="0.3">
      <c r="A348" s="274" t="s">
        <v>350</v>
      </c>
      <c r="B348" s="275" t="s">
        <v>150</v>
      </c>
      <c r="C348" s="276">
        <v>3100</v>
      </c>
    </row>
    <row r="349" spans="1:3" x14ac:dyDescent="0.3">
      <c r="A349" s="274" t="s">
        <v>350</v>
      </c>
      <c r="B349" s="275" t="s">
        <v>184</v>
      </c>
      <c r="C349" s="276">
        <v>3100</v>
      </c>
    </row>
    <row r="350" spans="1:3" x14ac:dyDescent="0.3">
      <c r="A350" s="274" t="s">
        <v>350</v>
      </c>
      <c r="B350" s="275" t="s">
        <v>151</v>
      </c>
      <c r="C350" s="276">
        <v>3100</v>
      </c>
    </row>
    <row r="351" spans="1:3" x14ac:dyDescent="0.3">
      <c r="A351" s="274" t="s">
        <v>352</v>
      </c>
      <c r="B351" s="275" t="s">
        <v>149</v>
      </c>
      <c r="C351" s="276">
        <v>3600</v>
      </c>
    </row>
    <row r="352" spans="1:3" x14ac:dyDescent="0.3">
      <c r="A352" s="274" t="s">
        <v>352</v>
      </c>
      <c r="B352" s="275" t="s">
        <v>150</v>
      </c>
      <c r="C352" s="276">
        <v>3600</v>
      </c>
    </row>
    <row r="353" spans="1:3" x14ac:dyDescent="0.3">
      <c r="A353" s="274" t="s">
        <v>352</v>
      </c>
      <c r="B353" s="275" t="s">
        <v>184</v>
      </c>
      <c r="C353" s="276">
        <v>3600</v>
      </c>
    </row>
    <row r="354" spans="1:3" x14ac:dyDescent="0.3">
      <c r="A354" s="274" t="s">
        <v>352</v>
      </c>
      <c r="B354" s="275" t="s">
        <v>151</v>
      </c>
      <c r="C354" s="276">
        <v>3600</v>
      </c>
    </row>
    <row r="355" spans="1:3" x14ac:dyDescent="0.3">
      <c r="A355" s="274" t="s">
        <v>354</v>
      </c>
      <c r="B355" s="275" t="s">
        <v>149</v>
      </c>
      <c r="C355" s="276">
        <v>2660</v>
      </c>
    </row>
    <row r="356" spans="1:3" x14ac:dyDescent="0.3">
      <c r="A356" s="274" t="s">
        <v>354</v>
      </c>
      <c r="B356" s="275" t="s">
        <v>150</v>
      </c>
      <c r="C356" s="276">
        <v>2660</v>
      </c>
    </row>
    <row r="357" spans="1:3" x14ac:dyDescent="0.3">
      <c r="A357" s="274" t="s">
        <v>354</v>
      </c>
      <c r="B357" s="275" t="s">
        <v>184</v>
      </c>
      <c r="C357" s="276">
        <v>2660</v>
      </c>
    </row>
    <row r="358" spans="1:3" x14ac:dyDescent="0.3">
      <c r="A358" s="274" t="s">
        <v>354</v>
      </c>
      <c r="B358" s="275" t="s">
        <v>151</v>
      </c>
      <c r="C358" s="276">
        <v>2660</v>
      </c>
    </row>
    <row r="359" spans="1:3" x14ac:dyDescent="0.3">
      <c r="A359" s="274" t="s">
        <v>356</v>
      </c>
      <c r="B359" s="275" t="s">
        <v>149</v>
      </c>
      <c r="C359" s="276">
        <v>2125</v>
      </c>
    </row>
    <row r="360" spans="1:3" x14ac:dyDescent="0.3">
      <c r="A360" s="274" t="s">
        <v>356</v>
      </c>
      <c r="B360" s="275" t="s">
        <v>150</v>
      </c>
      <c r="C360" s="276">
        <v>2125</v>
      </c>
    </row>
    <row r="361" spans="1:3" x14ac:dyDescent="0.3">
      <c r="A361" s="274" t="s">
        <v>356</v>
      </c>
      <c r="B361" s="275" t="s">
        <v>184</v>
      </c>
      <c r="C361" s="276">
        <v>2125</v>
      </c>
    </row>
    <row r="362" spans="1:3" x14ac:dyDescent="0.3">
      <c r="A362" s="274" t="s">
        <v>356</v>
      </c>
      <c r="B362" s="275" t="s">
        <v>151</v>
      </c>
      <c r="C362" s="276">
        <v>2125</v>
      </c>
    </row>
    <row r="363" spans="1:3" x14ac:dyDescent="0.3">
      <c r="A363" s="274" t="s">
        <v>358</v>
      </c>
      <c r="B363" s="275" t="s">
        <v>149</v>
      </c>
      <c r="C363" s="276">
        <v>52560</v>
      </c>
    </row>
    <row r="364" spans="1:3" x14ac:dyDescent="0.3">
      <c r="A364" s="274" t="s">
        <v>358</v>
      </c>
      <c r="B364" s="275" t="s">
        <v>150</v>
      </c>
      <c r="C364" s="276">
        <v>52560</v>
      </c>
    </row>
    <row r="365" spans="1:3" x14ac:dyDescent="0.3">
      <c r="A365" s="274" t="s">
        <v>358</v>
      </c>
      <c r="B365" s="275" t="s">
        <v>184</v>
      </c>
      <c r="C365" s="276">
        <v>52560</v>
      </c>
    </row>
    <row r="366" spans="1:3" x14ac:dyDescent="0.3">
      <c r="A366" s="274" t="s">
        <v>358</v>
      </c>
      <c r="B366" s="275" t="s">
        <v>151</v>
      </c>
      <c r="C366" s="276">
        <v>52560</v>
      </c>
    </row>
    <row r="367" spans="1:3" x14ac:dyDescent="0.3">
      <c r="A367" s="274" t="s">
        <v>360</v>
      </c>
      <c r="B367" s="275" t="s">
        <v>149</v>
      </c>
      <c r="C367" s="276">
        <v>48480</v>
      </c>
    </row>
    <row r="368" spans="1:3" x14ac:dyDescent="0.3">
      <c r="A368" s="274" t="s">
        <v>360</v>
      </c>
      <c r="B368" s="275" t="s">
        <v>150</v>
      </c>
      <c r="C368" s="276">
        <v>48480</v>
      </c>
    </row>
    <row r="369" spans="1:3" x14ac:dyDescent="0.3">
      <c r="A369" s="274" t="s">
        <v>360</v>
      </c>
      <c r="B369" s="275" t="s">
        <v>184</v>
      </c>
      <c r="C369" s="276">
        <v>48480</v>
      </c>
    </row>
    <row r="370" spans="1:3" x14ac:dyDescent="0.3">
      <c r="A370" s="274" t="s">
        <v>360</v>
      </c>
      <c r="B370" s="275" t="s">
        <v>151</v>
      </c>
      <c r="C370" s="276">
        <v>48480</v>
      </c>
    </row>
    <row r="371" spans="1:3" x14ac:dyDescent="0.3">
      <c r="A371" s="274" t="s">
        <v>362</v>
      </c>
      <c r="B371" s="275" t="s">
        <v>149</v>
      </c>
      <c r="C371" s="276">
        <v>15180</v>
      </c>
    </row>
    <row r="372" spans="1:3" x14ac:dyDescent="0.3">
      <c r="A372" s="274" t="s">
        <v>362</v>
      </c>
      <c r="B372" s="275" t="s">
        <v>150</v>
      </c>
      <c r="C372" s="276">
        <v>15180</v>
      </c>
    </row>
    <row r="373" spans="1:3" x14ac:dyDescent="0.3">
      <c r="A373" s="274" t="s">
        <v>362</v>
      </c>
      <c r="B373" s="275" t="s">
        <v>184</v>
      </c>
      <c r="C373" s="276">
        <v>15180</v>
      </c>
    </row>
    <row r="374" spans="1:3" x14ac:dyDescent="0.3">
      <c r="A374" s="274" t="s">
        <v>362</v>
      </c>
      <c r="B374" s="275" t="s">
        <v>151</v>
      </c>
      <c r="C374" s="276">
        <v>15180</v>
      </c>
    </row>
    <row r="375" spans="1:3" x14ac:dyDescent="0.3">
      <c r="A375" s="274" t="s">
        <v>364</v>
      </c>
      <c r="B375" s="275" t="s">
        <v>149</v>
      </c>
      <c r="C375" s="276">
        <v>14800</v>
      </c>
    </row>
    <row r="376" spans="1:3" x14ac:dyDescent="0.3">
      <c r="A376" s="274" t="s">
        <v>364</v>
      </c>
      <c r="B376" s="275" t="s">
        <v>150</v>
      </c>
      <c r="C376" s="276">
        <v>14800</v>
      </c>
    </row>
    <row r="377" spans="1:3" x14ac:dyDescent="0.3">
      <c r="A377" s="274" t="s">
        <v>364</v>
      </c>
      <c r="B377" s="275" t="s">
        <v>184</v>
      </c>
      <c r="C377" s="276">
        <v>14800</v>
      </c>
    </row>
    <row r="378" spans="1:3" x14ac:dyDescent="0.3">
      <c r="A378" s="274" t="s">
        <v>364</v>
      </c>
      <c r="B378" s="275" t="s">
        <v>151</v>
      </c>
      <c r="C378" s="276">
        <v>14800</v>
      </c>
    </row>
    <row r="379" spans="1:3" x14ac:dyDescent="0.3">
      <c r="A379" s="274" t="s">
        <v>366</v>
      </c>
      <c r="B379" s="275" t="s">
        <v>149</v>
      </c>
      <c r="C379" s="276">
        <v>39200</v>
      </c>
    </row>
    <row r="380" spans="1:3" x14ac:dyDescent="0.3">
      <c r="A380" s="274" t="s">
        <v>366</v>
      </c>
      <c r="B380" s="275" t="s">
        <v>150</v>
      </c>
      <c r="C380" s="276">
        <v>39200</v>
      </c>
    </row>
    <row r="381" spans="1:3" x14ac:dyDescent="0.3">
      <c r="A381" s="274" t="s">
        <v>366</v>
      </c>
      <c r="B381" s="275" t="s">
        <v>184</v>
      </c>
      <c r="C381" s="276">
        <v>39200</v>
      </c>
    </row>
    <row r="382" spans="1:3" x14ac:dyDescent="0.3">
      <c r="A382" s="274" t="s">
        <v>366</v>
      </c>
      <c r="B382" s="275" t="s">
        <v>151</v>
      </c>
      <c r="C382" s="276">
        <v>39200</v>
      </c>
    </row>
    <row r="383" spans="1:3" x14ac:dyDescent="0.3">
      <c r="A383" s="274" t="s">
        <v>368</v>
      </c>
      <c r="B383" s="275" t="s">
        <v>149</v>
      </c>
      <c r="C383" s="276">
        <v>34600</v>
      </c>
    </row>
    <row r="384" spans="1:3" x14ac:dyDescent="0.3">
      <c r="A384" s="274" t="s">
        <v>368</v>
      </c>
      <c r="B384" s="275" t="s">
        <v>150</v>
      </c>
      <c r="C384" s="276">
        <v>34600</v>
      </c>
    </row>
    <row r="385" spans="1:3" x14ac:dyDescent="0.3">
      <c r="A385" s="274" t="s">
        <v>368</v>
      </c>
      <c r="B385" s="275" t="s">
        <v>184</v>
      </c>
      <c r="C385" s="276">
        <v>34600</v>
      </c>
    </row>
    <row r="386" spans="1:3" x14ac:dyDescent="0.3">
      <c r="A386" s="274" t="s">
        <v>368</v>
      </c>
      <c r="B386" s="275" t="s">
        <v>151</v>
      </c>
      <c r="C386" s="276">
        <v>34600</v>
      </c>
    </row>
    <row r="387" spans="1:3" x14ac:dyDescent="0.3">
      <c r="A387" s="274" t="s">
        <v>370</v>
      </c>
      <c r="B387" s="275" t="s">
        <v>149</v>
      </c>
      <c r="C387" s="276">
        <v>33200</v>
      </c>
    </row>
    <row r="388" spans="1:3" x14ac:dyDescent="0.3">
      <c r="A388" s="274" t="s">
        <v>370</v>
      </c>
      <c r="B388" s="275" t="s">
        <v>150</v>
      </c>
      <c r="C388" s="276">
        <v>33200</v>
      </c>
    </row>
    <row r="389" spans="1:3" x14ac:dyDescent="0.3">
      <c r="A389" s="274" t="s">
        <v>370</v>
      </c>
      <c r="B389" s="275" t="s">
        <v>184</v>
      </c>
      <c r="C389" s="276">
        <v>33200</v>
      </c>
    </row>
    <row r="390" spans="1:3" x14ac:dyDescent="0.3">
      <c r="A390" s="274" t="s">
        <v>370</v>
      </c>
      <c r="B390" s="275" t="s">
        <v>151</v>
      </c>
      <c r="C390" s="276">
        <v>33200</v>
      </c>
    </row>
    <row r="391" spans="1:3" x14ac:dyDescent="0.3">
      <c r="A391" s="274" t="s">
        <v>372</v>
      </c>
      <c r="B391" s="275" t="s">
        <v>149</v>
      </c>
      <c r="C391" s="276">
        <v>15300</v>
      </c>
    </row>
    <row r="392" spans="1:3" x14ac:dyDescent="0.3">
      <c r="A392" s="274" t="s">
        <v>372</v>
      </c>
      <c r="B392" s="275" t="s">
        <v>150</v>
      </c>
      <c r="C392" s="276">
        <v>15300</v>
      </c>
    </row>
    <row r="393" spans="1:3" x14ac:dyDescent="0.3">
      <c r="A393" s="274" t="s">
        <v>372</v>
      </c>
      <c r="B393" s="275" t="s">
        <v>184</v>
      </c>
      <c r="C393" s="276">
        <v>15300</v>
      </c>
    </row>
    <row r="394" spans="1:3" x14ac:dyDescent="0.3">
      <c r="A394" s="274" t="s">
        <v>372</v>
      </c>
      <c r="B394" s="275" t="s">
        <v>151</v>
      </c>
      <c r="C394" s="276">
        <v>15300</v>
      </c>
    </row>
    <row r="395" spans="1:3" x14ac:dyDescent="0.3">
      <c r="A395" s="274" t="s">
        <v>374</v>
      </c>
      <c r="B395" s="275" t="s">
        <v>149</v>
      </c>
      <c r="C395" s="276">
        <v>43354</v>
      </c>
    </row>
    <row r="396" spans="1:3" x14ac:dyDescent="0.3">
      <c r="A396" s="274" t="s">
        <v>374</v>
      </c>
      <c r="B396" s="275" t="s">
        <v>150</v>
      </c>
      <c r="C396" s="276">
        <v>23980</v>
      </c>
    </row>
    <row r="397" spans="1:3" x14ac:dyDescent="0.3">
      <c r="A397" s="274" t="s">
        <v>374</v>
      </c>
      <c r="B397" s="275" t="s">
        <v>184</v>
      </c>
      <c r="C397" s="276">
        <v>21353</v>
      </c>
    </row>
    <row r="398" spans="1:3" x14ac:dyDescent="0.3">
      <c r="A398" s="274" t="s">
        <v>374</v>
      </c>
      <c r="B398" s="275" t="s">
        <v>151</v>
      </c>
      <c r="C398" s="276">
        <v>55036</v>
      </c>
    </row>
    <row r="399" spans="1:3" x14ac:dyDescent="0.3">
      <c r="A399" s="274" t="s">
        <v>377</v>
      </c>
      <c r="B399" s="275" t="s">
        <v>149</v>
      </c>
      <c r="C399" s="276">
        <v>6840</v>
      </c>
    </row>
    <row r="400" spans="1:3" x14ac:dyDescent="0.3">
      <c r="A400" s="274" t="s">
        <v>377</v>
      </c>
      <c r="B400" s="275" t="s">
        <v>150</v>
      </c>
      <c r="C400" s="276">
        <v>6840</v>
      </c>
    </row>
    <row r="401" spans="1:3" x14ac:dyDescent="0.3">
      <c r="A401" s="274" t="s">
        <v>377</v>
      </c>
      <c r="B401" s="275" t="s">
        <v>184</v>
      </c>
      <c r="C401" s="276">
        <v>6840</v>
      </c>
    </row>
    <row r="402" spans="1:3" x14ac:dyDescent="0.3">
      <c r="A402" s="274" t="s">
        <v>377</v>
      </c>
      <c r="B402" s="275" t="s">
        <v>151</v>
      </c>
      <c r="C402" s="276">
        <v>6840</v>
      </c>
    </row>
    <row r="403" spans="1:3" x14ac:dyDescent="0.3">
      <c r="A403" s="274" t="s">
        <v>379</v>
      </c>
      <c r="B403" s="275" t="s">
        <v>149</v>
      </c>
      <c r="C403" s="276">
        <v>6840</v>
      </c>
    </row>
    <row r="404" spans="1:3" x14ac:dyDescent="0.3">
      <c r="A404" s="274" t="s">
        <v>379</v>
      </c>
      <c r="B404" s="275" t="s">
        <v>150</v>
      </c>
      <c r="C404" s="276">
        <v>6840</v>
      </c>
    </row>
    <row r="405" spans="1:3" x14ac:dyDescent="0.3">
      <c r="A405" s="274" t="s">
        <v>379</v>
      </c>
      <c r="B405" s="275" t="s">
        <v>184</v>
      </c>
      <c r="C405" s="276">
        <v>6840</v>
      </c>
    </row>
    <row r="406" spans="1:3" x14ac:dyDescent="0.3">
      <c r="A406" s="274" t="s">
        <v>379</v>
      </c>
      <c r="B406" s="275" t="s">
        <v>151</v>
      </c>
      <c r="C406" s="276">
        <v>6840</v>
      </c>
    </row>
    <row r="407" spans="1:3" x14ac:dyDescent="0.3">
      <c r="A407" s="274" t="s">
        <v>381</v>
      </c>
      <c r="B407" s="275" t="s">
        <v>149</v>
      </c>
      <c r="C407" s="276">
        <v>6840</v>
      </c>
    </row>
    <row r="408" spans="1:3" x14ac:dyDescent="0.3">
      <c r="A408" s="274" t="s">
        <v>381</v>
      </c>
      <c r="B408" s="275" t="s">
        <v>150</v>
      </c>
      <c r="C408" s="276">
        <v>6840</v>
      </c>
    </row>
    <row r="409" spans="1:3" x14ac:dyDescent="0.3">
      <c r="A409" s="274" t="s">
        <v>381</v>
      </c>
      <c r="B409" s="275" t="s">
        <v>184</v>
      </c>
      <c r="C409" s="276">
        <v>6840</v>
      </c>
    </row>
    <row r="410" spans="1:3" x14ac:dyDescent="0.3">
      <c r="A410" s="274" t="s">
        <v>381</v>
      </c>
      <c r="B410" s="275" t="s">
        <v>151</v>
      </c>
      <c r="C410" s="276">
        <v>6840</v>
      </c>
    </row>
    <row r="411" spans="1:3" x14ac:dyDescent="0.3">
      <c r="A411" s="274" t="s">
        <v>383</v>
      </c>
      <c r="B411" s="275" t="s">
        <v>149</v>
      </c>
      <c r="C411" s="276">
        <v>39920</v>
      </c>
    </row>
    <row r="412" spans="1:3" x14ac:dyDescent="0.3">
      <c r="A412" s="274" t="s">
        <v>383</v>
      </c>
      <c r="B412" s="275" t="s">
        <v>150</v>
      </c>
      <c r="C412" s="276">
        <v>35951</v>
      </c>
    </row>
    <row r="413" spans="1:3" x14ac:dyDescent="0.3">
      <c r="A413" s="274" t="s">
        <v>383</v>
      </c>
      <c r="B413" s="275" t="s">
        <v>184</v>
      </c>
      <c r="C413" s="276">
        <v>24856</v>
      </c>
    </row>
    <row r="414" spans="1:3" x14ac:dyDescent="0.3">
      <c r="A414" s="274" t="s">
        <v>383</v>
      </c>
      <c r="B414" s="275" t="s">
        <v>151</v>
      </c>
      <c r="C414" s="276">
        <v>50259</v>
      </c>
    </row>
    <row r="415" spans="1:3" x14ac:dyDescent="0.3">
      <c r="A415" s="274" t="s">
        <v>385</v>
      </c>
      <c r="B415" s="275" t="s">
        <v>149</v>
      </c>
      <c r="C415" s="276">
        <v>47340</v>
      </c>
    </row>
    <row r="416" spans="1:3" x14ac:dyDescent="0.3">
      <c r="A416" s="274" t="s">
        <v>385</v>
      </c>
      <c r="B416" s="275" t="s">
        <v>150</v>
      </c>
      <c r="C416" s="276">
        <v>47340</v>
      </c>
    </row>
    <row r="417" spans="1:3" x14ac:dyDescent="0.3">
      <c r="A417" s="274" t="s">
        <v>385</v>
      </c>
      <c r="B417" s="275" t="s">
        <v>184</v>
      </c>
      <c r="C417" s="276">
        <v>47340</v>
      </c>
    </row>
    <row r="418" spans="1:3" x14ac:dyDescent="0.3">
      <c r="A418" s="274" t="s">
        <v>385</v>
      </c>
      <c r="B418" s="275" t="s">
        <v>151</v>
      </c>
      <c r="C418" s="276">
        <v>47340</v>
      </c>
    </row>
    <row r="419" spans="1:3" x14ac:dyDescent="0.3">
      <c r="A419" s="274" t="s">
        <v>387</v>
      </c>
      <c r="B419" s="275" t="s">
        <v>149</v>
      </c>
      <c r="C419" s="276">
        <v>27180</v>
      </c>
    </row>
    <row r="420" spans="1:3" x14ac:dyDescent="0.3">
      <c r="A420" s="274" t="s">
        <v>387</v>
      </c>
      <c r="B420" s="275" t="s">
        <v>150</v>
      </c>
      <c r="C420" s="276">
        <v>27180</v>
      </c>
    </row>
    <row r="421" spans="1:3" x14ac:dyDescent="0.3">
      <c r="A421" s="274" t="s">
        <v>387</v>
      </c>
      <c r="B421" s="275" t="s">
        <v>184</v>
      </c>
      <c r="C421" s="276">
        <v>27180</v>
      </c>
    </row>
    <row r="422" spans="1:3" x14ac:dyDescent="0.3">
      <c r="A422" s="274" t="s">
        <v>387</v>
      </c>
      <c r="B422" s="275" t="s">
        <v>151</v>
      </c>
      <c r="C422" s="276">
        <v>27180</v>
      </c>
    </row>
    <row r="423" spans="1:3" x14ac:dyDescent="0.3">
      <c r="A423" s="274" t="s">
        <v>389</v>
      </c>
      <c r="B423" s="275" t="s">
        <v>149</v>
      </c>
      <c r="C423" s="276">
        <v>3286</v>
      </c>
    </row>
    <row r="424" spans="1:3" x14ac:dyDescent="0.3">
      <c r="A424" s="274" t="s">
        <v>389</v>
      </c>
      <c r="B424" s="275" t="s">
        <v>150</v>
      </c>
      <c r="C424" s="276">
        <v>4254</v>
      </c>
    </row>
    <row r="425" spans="1:3" x14ac:dyDescent="0.3">
      <c r="A425" s="274" t="s">
        <v>389</v>
      </c>
      <c r="B425" s="275" t="s">
        <v>184</v>
      </c>
      <c r="C425" s="276">
        <v>3204</v>
      </c>
    </row>
    <row r="426" spans="1:3" x14ac:dyDescent="0.3">
      <c r="A426" s="274" t="s">
        <v>389</v>
      </c>
      <c r="B426" s="275" t="s">
        <v>151</v>
      </c>
      <c r="C426" s="276">
        <v>3472</v>
      </c>
    </row>
    <row r="427" spans="1:3" x14ac:dyDescent="0.3">
      <c r="A427" s="274" t="s">
        <v>391</v>
      </c>
      <c r="B427" s="275" t="s">
        <v>149</v>
      </c>
      <c r="C427" s="276">
        <v>5654</v>
      </c>
    </row>
    <row r="428" spans="1:3" x14ac:dyDescent="0.3">
      <c r="A428" s="274" t="s">
        <v>391</v>
      </c>
      <c r="B428" s="275" t="s">
        <v>150</v>
      </c>
      <c r="C428" s="276">
        <v>6563</v>
      </c>
    </row>
    <row r="429" spans="1:3" x14ac:dyDescent="0.3">
      <c r="A429" s="274" t="s">
        <v>391</v>
      </c>
      <c r="B429" s="275" t="s">
        <v>184</v>
      </c>
      <c r="C429" s="276">
        <v>5784</v>
      </c>
    </row>
    <row r="430" spans="1:3" x14ac:dyDescent="0.3">
      <c r="A430" s="274" t="s">
        <v>391</v>
      </c>
      <c r="B430" s="275" t="s">
        <v>151</v>
      </c>
      <c r="C430" s="276">
        <v>6024</v>
      </c>
    </row>
    <row r="431" spans="1:3" x14ac:dyDescent="0.3">
      <c r="A431" s="274" t="s">
        <v>393</v>
      </c>
      <c r="B431" s="275" t="s">
        <v>149</v>
      </c>
      <c r="C431" s="276">
        <v>7064</v>
      </c>
    </row>
    <row r="432" spans="1:3" x14ac:dyDescent="0.3">
      <c r="A432" s="274" t="s">
        <v>393</v>
      </c>
      <c r="B432" s="275" t="s">
        <v>150</v>
      </c>
      <c r="C432" s="276">
        <v>7064</v>
      </c>
    </row>
    <row r="433" spans="1:3" x14ac:dyDescent="0.3">
      <c r="A433" s="274" t="s">
        <v>393</v>
      </c>
      <c r="B433" s="275" t="s">
        <v>184</v>
      </c>
      <c r="C433" s="276">
        <v>7064</v>
      </c>
    </row>
    <row r="434" spans="1:3" x14ac:dyDescent="0.3">
      <c r="A434" s="274" t="s">
        <v>393</v>
      </c>
      <c r="B434" s="275" t="s">
        <v>151</v>
      </c>
      <c r="C434" s="276">
        <v>7064</v>
      </c>
    </row>
    <row r="435" spans="1:3" x14ac:dyDescent="0.3">
      <c r="A435" s="274" t="s">
        <v>395</v>
      </c>
      <c r="B435" s="275" t="s">
        <v>149</v>
      </c>
      <c r="C435" s="276">
        <v>21724</v>
      </c>
    </row>
    <row r="436" spans="1:3" x14ac:dyDescent="0.3">
      <c r="A436" s="274" t="s">
        <v>395</v>
      </c>
      <c r="B436" s="275" t="s">
        <v>150</v>
      </c>
      <c r="C436" s="276">
        <v>21724</v>
      </c>
    </row>
    <row r="437" spans="1:3" x14ac:dyDescent="0.3">
      <c r="A437" s="274" t="s">
        <v>395</v>
      </c>
      <c r="B437" s="275" t="s">
        <v>184</v>
      </c>
      <c r="C437" s="276">
        <v>18325</v>
      </c>
    </row>
    <row r="438" spans="1:3" x14ac:dyDescent="0.3">
      <c r="A438" s="274" t="s">
        <v>395</v>
      </c>
      <c r="B438" s="275" t="s">
        <v>151</v>
      </c>
      <c r="C438" s="276">
        <v>21724</v>
      </c>
    </row>
    <row r="439" spans="1:3" x14ac:dyDescent="0.3">
      <c r="A439" s="274" t="s">
        <v>397</v>
      </c>
      <c r="B439" s="275" t="s">
        <v>149</v>
      </c>
      <c r="C439" s="276">
        <v>24240</v>
      </c>
    </row>
    <row r="440" spans="1:3" x14ac:dyDescent="0.3">
      <c r="A440" s="274" t="s">
        <v>397</v>
      </c>
      <c r="B440" s="275" t="s">
        <v>150</v>
      </c>
      <c r="C440" s="276">
        <v>24240</v>
      </c>
    </row>
    <row r="441" spans="1:3" x14ac:dyDescent="0.3">
      <c r="A441" s="274" t="s">
        <v>397</v>
      </c>
      <c r="B441" s="275" t="s">
        <v>184</v>
      </c>
      <c r="C441" s="276">
        <v>24240</v>
      </c>
    </row>
    <row r="442" spans="1:3" x14ac:dyDescent="0.3">
      <c r="A442" s="274" t="s">
        <v>397</v>
      </c>
      <c r="B442" s="275" t="s">
        <v>151</v>
      </c>
      <c r="C442" s="276">
        <v>24240</v>
      </c>
    </row>
    <row r="443" spans="1:3" x14ac:dyDescent="0.3">
      <c r="A443" s="274" t="s">
        <v>399</v>
      </c>
      <c r="B443" s="275" t="s">
        <v>149</v>
      </c>
      <c r="C443" s="276">
        <v>2510</v>
      </c>
    </row>
    <row r="444" spans="1:3" x14ac:dyDescent="0.3">
      <c r="A444" s="274" t="s">
        <v>399</v>
      </c>
      <c r="B444" s="275" t="s">
        <v>150</v>
      </c>
      <c r="C444" s="276">
        <v>3801</v>
      </c>
    </row>
    <row r="445" spans="1:3" x14ac:dyDescent="0.3">
      <c r="A445" s="274" t="s">
        <v>399</v>
      </c>
      <c r="B445" s="275" t="s">
        <v>184</v>
      </c>
      <c r="C445" s="276">
        <v>2908</v>
      </c>
    </row>
    <row r="446" spans="1:3" x14ac:dyDescent="0.3">
      <c r="A446" s="274" t="s">
        <v>399</v>
      </c>
      <c r="B446" s="275" t="s">
        <v>151</v>
      </c>
      <c r="C446" s="276">
        <v>3224</v>
      </c>
    </row>
    <row r="447" spans="1:3" x14ac:dyDescent="0.3">
      <c r="A447" s="274" t="s">
        <v>401</v>
      </c>
      <c r="B447" s="275" t="s">
        <v>149</v>
      </c>
      <c r="C447" s="276">
        <v>2072</v>
      </c>
    </row>
    <row r="448" spans="1:3" x14ac:dyDescent="0.3">
      <c r="A448" s="274" t="s">
        <v>401</v>
      </c>
      <c r="B448" s="275" t="s">
        <v>150</v>
      </c>
      <c r="C448" s="276">
        <v>2513</v>
      </c>
    </row>
    <row r="449" spans="1:3" x14ac:dyDescent="0.3">
      <c r="A449" s="274" t="s">
        <v>401</v>
      </c>
      <c r="B449" s="275" t="s">
        <v>184</v>
      </c>
      <c r="C449" s="276">
        <v>2616</v>
      </c>
    </row>
    <row r="450" spans="1:3" x14ac:dyDescent="0.3">
      <c r="A450" s="274" t="s">
        <v>401</v>
      </c>
      <c r="B450" s="275" t="s">
        <v>151</v>
      </c>
      <c r="C450" s="276">
        <v>2443</v>
      </c>
    </row>
    <row r="451" spans="1:3" x14ac:dyDescent="0.3">
      <c r="A451" s="274" t="s">
        <v>403</v>
      </c>
      <c r="B451" s="275" t="s">
        <v>149</v>
      </c>
      <c r="C451" s="276">
        <v>2670</v>
      </c>
    </row>
    <row r="452" spans="1:3" x14ac:dyDescent="0.3">
      <c r="A452" s="274" t="s">
        <v>403</v>
      </c>
      <c r="B452" s="275" t="s">
        <v>150</v>
      </c>
      <c r="C452" s="276">
        <v>2670</v>
      </c>
    </row>
    <row r="453" spans="1:3" x14ac:dyDescent="0.3">
      <c r="A453" s="274" t="s">
        <v>403</v>
      </c>
      <c r="B453" s="275" t="s">
        <v>184</v>
      </c>
      <c r="C453" s="276">
        <v>2670</v>
      </c>
    </row>
    <row r="454" spans="1:3" x14ac:dyDescent="0.3">
      <c r="A454" s="274" t="s">
        <v>403</v>
      </c>
      <c r="B454" s="275" t="s">
        <v>151</v>
      </c>
      <c r="C454" s="276">
        <v>2670</v>
      </c>
    </row>
    <row r="455" spans="1:3" x14ac:dyDescent="0.3">
      <c r="A455" s="274" t="s">
        <v>405</v>
      </c>
      <c r="B455" s="275" t="s">
        <v>149</v>
      </c>
      <c r="C455" s="276">
        <v>1980</v>
      </c>
    </row>
    <row r="456" spans="1:3" x14ac:dyDescent="0.3">
      <c r="A456" s="274" t="s">
        <v>405</v>
      </c>
      <c r="B456" s="275" t="s">
        <v>150</v>
      </c>
      <c r="C456" s="276">
        <v>1980</v>
      </c>
    </row>
    <row r="457" spans="1:3" x14ac:dyDescent="0.3">
      <c r="A457" s="274" t="s">
        <v>405</v>
      </c>
      <c r="B457" s="275" t="s">
        <v>184</v>
      </c>
      <c r="C457" s="276">
        <v>1980</v>
      </c>
    </row>
    <row r="458" spans="1:3" x14ac:dyDescent="0.3">
      <c r="A458" s="274" t="s">
        <v>405</v>
      </c>
      <c r="B458" s="275" t="s">
        <v>151</v>
      </c>
      <c r="C458" s="276">
        <v>1980</v>
      </c>
    </row>
    <row r="459" spans="1:3" x14ac:dyDescent="0.3">
      <c r="A459" s="274" t="s">
        <v>407</v>
      </c>
      <c r="B459" s="275" t="s">
        <v>149</v>
      </c>
      <c r="C459" s="276">
        <v>3882</v>
      </c>
    </row>
    <row r="460" spans="1:3" x14ac:dyDescent="0.3">
      <c r="A460" s="274" t="s">
        <v>407</v>
      </c>
      <c r="B460" s="275" t="s">
        <v>150</v>
      </c>
      <c r="C460" s="276">
        <v>3619</v>
      </c>
    </row>
    <row r="461" spans="1:3" x14ac:dyDescent="0.3">
      <c r="A461" s="274" t="s">
        <v>407</v>
      </c>
      <c r="B461" s="275" t="s">
        <v>184</v>
      </c>
      <c r="C461" s="276">
        <v>2967</v>
      </c>
    </row>
    <row r="462" spans="1:3" x14ac:dyDescent="0.3">
      <c r="A462" s="274" t="s">
        <v>407</v>
      </c>
      <c r="B462" s="275" t="s">
        <v>151</v>
      </c>
      <c r="C462" s="276">
        <v>2955</v>
      </c>
    </row>
    <row r="463" spans="1:3" x14ac:dyDescent="0.3">
      <c r="A463" s="274" t="s">
        <v>409</v>
      </c>
      <c r="B463" s="275" t="s">
        <v>149</v>
      </c>
      <c r="C463" s="276">
        <v>2220</v>
      </c>
    </row>
    <row r="464" spans="1:3" x14ac:dyDescent="0.3">
      <c r="A464" s="274" t="s">
        <v>409</v>
      </c>
      <c r="B464" s="275" t="s">
        <v>150</v>
      </c>
      <c r="C464" s="276">
        <v>2220</v>
      </c>
    </row>
    <row r="465" spans="1:3" x14ac:dyDescent="0.3">
      <c r="A465" s="274" t="s">
        <v>409</v>
      </c>
      <c r="B465" s="275" t="s">
        <v>184</v>
      </c>
      <c r="C465" s="276">
        <v>2220</v>
      </c>
    </row>
    <row r="466" spans="1:3" x14ac:dyDescent="0.3">
      <c r="A466" s="274" t="s">
        <v>409</v>
      </c>
      <c r="B466" s="275" t="s">
        <v>151</v>
      </c>
      <c r="C466" s="276">
        <v>2220</v>
      </c>
    </row>
    <row r="467" spans="1:3" x14ac:dyDescent="0.3">
      <c r="A467" s="274" t="s">
        <v>411</v>
      </c>
      <c r="B467" s="275" t="s">
        <v>149</v>
      </c>
      <c r="C467" s="276">
        <v>5900</v>
      </c>
    </row>
    <row r="468" spans="1:3" x14ac:dyDescent="0.3">
      <c r="A468" s="274" t="s">
        <v>411</v>
      </c>
      <c r="B468" s="275" t="s">
        <v>150</v>
      </c>
      <c r="C468" s="276">
        <v>5900</v>
      </c>
    </row>
    <row r="469" spans="1:3" x14ac:dyDescent="0.3">
      <c r="A469" s="274" t="s">
        <v>411</v>
      </c>
      <c r="B469" s="275" t="s">
        <v>184</v>
      </c>
      <c r="C469" s="276">
        <v>5900</v>
      </c>
    </row>
    <row r="470" spans="1:3" x14ac:dyDescent="0.3">
      <c r="A470" s="274" t="s">
        <v>411</v>
      </c>
      <c r="B470" s="275" t="s">
        <v>151</v>
      </c>
      <c r="C470" s="276">
        <v>5900</v>
      </c>
    </row>
    <row r="471" spans="1:3" x14ac:dyDescent="0.3">
      <c r="A471" s="274" t="s">
        <v>413</v>
      </c>
      <c r="B471" s="275" t="s">
        <v>149</v>
      </c>
      <c r="C471" s="276">
        <v>3525</v>
      </c>
    </row>
    <row r="472" spans="1:3" x14ac:dyDescent="0.3">
      <c r="A472" s="274" t="s">
        <v>413</v>
      </c>
      <c r="B472" s="275" t="s">
        <v>150</v>
      </c>
      <c r="C472" s="276">
        <v>3525</v>
      </c>
    </row>
    <row r="473" spans="1:3" x14ac:dyDescent="0.3">
      <c r="A473" s="274" t="s">
        <v>413</v>
      </c>
      <c r="B473" s="275" t="s">
        <v>184</v>
      </c>
      <c r="C473" s="276">
        <v>3525</v>
      </c>
    </row>
    <row r="474" spans="1:3" x14ac:dyDescent="0.3">
      <c r="A474" s="274" t="s">
        <v>413</v>
      </c>
      <c r="B474" s="275" t="s">
        <v>151</v>
      </c>
      <c r="C474" s="276">
        <v>3525</v>
      </c>
    </row>
    <row r="475" spans="1:3" x14ac:dyDescent="0.3">
      <c r="A475" s="274" t="s">
        <v>415</v>
      </c>
      <c r="B475" s="275" t="s">
        <v>149</v>
      </c>
      <c r="C475" s="276">
        <v>1935</v>
      </c>
    </row>
    <row r="476" spans="1:3" x14ac:dyDescent="0.3">
      <c r="A476" s="274" t="s">
        <v>415</v>
      </c>
      <c r="B476" s="275" t="s">
        <v>150</v>
      </c>
      <c r="C476" s="276">
        <v>1935</v>
      </c>
    </row>
    <row r="477" spans="1:3" x14ac:dyDescent="0.3">
      <c r="A477" s="274" t="s">
        <v>415</v>
      </c>
      <c r="B477" s="275" t="s">
        <v>184</v>
      </c>
      <c r="C477" s="276">
        <v>1935</v>
      </c>
    </row>
    <row r="478" spans="1:3" x14ac:dyDescent="0.3">
      <c r="A478" s="274" t="s">
        <v>415</v>
      </c>
      <c r="B478" s="275" t="s">
        <v>151</v>
      </c>
      <c r="C478" s="276">
        <v>1935</v>
      </c>
    </row>
    <row r="479" spans="1:3" x14ac:dyDescent="0.3">
      <c r="A479" s="274" t="s">
        <v>417</v>
      </c>
      <c r="B479" s="275" t="s">
        <v>149</v>
      </c>
      <c r="C479" s="276">
        <v>1515</v>
      </c>
    </row>
    <row r="480" spans="1:3" x14ac:dyDescent="0.3">
      <c r="A480" s="274" t="s">
        <v>417</v>
      </c>
      <c r="B480" s="275" t="s">
        <v>150</v>
      </c>
      <c r="C480" s="276">
        <v>1515</v>
      </c>
    </row>
    <row r="481" spans="1:3" x14ac:dyDescent="0.3">
      <c r="A481" s="274" t="s">
        <v>417</v>
      </c>
      <c r="B481" s="275" t="s">
        <v>184</v>
      </c>
      <c r="C481" s="276">
        <v>1515</v>
      </c>
    </row>
    <row r="482" spans="1:3" x14ac:dyDescent="0.3">
      <c r="A482" s="274" t="s">
        <v>417</v>
      </c>
      <c r="B482" s="275" t="s">
        <v>151</v>
      </c>
      <c r="C482" s="276">
        <v>1515</v>
      </c>
    </row>
    <row r="483" spans="1:3" x14ac:dyDescent="0.3">
      <c r="A483" s="274" t="s">
        <v>419</v>
      </c>
      <c r="B483" s="275" t="s">
        <v>149</v>
      </c>
      <c r="C483" s="276">
        <v>2774</v>
      </c>
    </row>
    <row r="484" spans="1:3" x14ac:dyDescent="0.3">
      <c r="A484" s="274" t="s">
        <v>419</v>
      </c>
      <c r="B484" s="275" t="s">
        <v>150</v>
      </c>
      <c r="C484" s="276">
        <v>1626</v>
      </c>
    </row>
    <row r="485" spans="1:3" x14ac:dyDescent="0.3">
      <c r="A485" s="274" t="s">
        <v>419</v>
      </c>
      <c r="B485" s="275" t="s">
        <v>184</v>
      </c>
      <c r="C485" s="276">
        <v>2615</v>
      </c>
    </row>
    <row r="486" spans="1:3" x14ac:dyDescent="0.3">
      <c r="A486" s="274" t="s">
        <v>419</v>
      </c>
      <c r="B486" s="275" t="s">
        <v>151</v>
      </c>
      <c r="C486" s="276">
        <v>2236</v>
      </c>
    </row>
    <row r="487" spans="1:3" x14ac:dyDescent="0.3">
      <c r="A487" s="274" t="s">
        <v>421</v>
      </c>
      <c r="B487" s="275" t="s">
        <v>149</v>
      </c>
      <c r="C487" s="276">
        <v>1200</v>
      </c>
    </row>
    <row r="488" spans="1:3" x14ac:dyDescent="0.3">
      <c r="A488" s="274" t="s">
        <v>421</v>
      </c>
      <c r="B488" s="275" t="s">
        <v>150</v>
      </c>
      <c r="C488" s="276">
        <v>1200</v>
      </c>
    </row>
    <row r="489" spans="1:3" x14ac:dyDescent="0.3">
      <c r="A489" s="274" t="s">
        <v>421</v>
      </c>
      <c r="B489" s="275" t="s">
        <v>184</v>
      </c>
      <c r="C489" s="276">
        <v>1200</v>
      </c>
    </row>
    <row r="490" spans="1:3" x14ac:dyDescent="0.3">
      <c r="A490" s="274" t="s">
        <v>421</v>
      </c>
      <c r="B490" s="275" t="s">
        <v>151</v>
      </c>
      <c r="C490" s="276">
        <v>1200</v>
      </c>
    </row>
    <row r="491" spans="1:3" x14ac:dyDescent="0.3">
      <c r="A491" s="274" t="s">
        <v>423</v>
      </c>
      <c r="B491" s="275" t="s">
        <v>149</v>
      </c>
      <c r="C491" s="276">
        <v>2580</v>
      </c>
    </row>
    <row r="492" spans="1:3" x14ac:dyDescent="0.3">
      <c r="A492" s="274" t="s">
        <v>423</v>
      </c>
      <c r="B492" s="275" t="s">
        <v>150</v>
      </c>
      <c r="C492" s="276">
        <v>2580</v>
      </c>
    </row>
    <row r="493" spans="1:3" x14ac:dyDescent="0.3">
      <c r="A493" s="274" t="s">
        <v>423</v>
      </c>
      <c r="B493" s="275" t="s">
        <v>184</v>
      </c>
      <c r="C493" s="276">
        <v>2580</v>
      </c>
    </row>
    <row r="494" spans="1:3" x14ac:dyDescent="0.3">
      <c r="A494" s="274" t="s">
        <v>423</v>
      </c>
      <c r="B494" s="275" t="s">
        <v>151</v>
      </c>
      <c r="C494" s="276">
        <v>2580</v>
      </c>
    </row>
    <row r="495" spans="1:3" x14ac:dyDescent="0.3">
      <c r="A495" s="274" t="s">
        <v>425</v>
      </c>
      <c r="B495" s="275" t="s">
        <v>149</v>
      </c>
      <c r="C495" s="276">
        <v>2743</v>
      </c>
    </row>
    <row r="496" spans="1:3" x14ac:dyDescent="0.3">
      <c r="A496" s="274" t="s">
        <v>425</v>
      </c>
      <c r="B496" s="275" t="s">
        <v>150</v>
      </c>
      <c r="C496" s="276">
        <v>3682</v>
      </c>
    </row>
    <row r="497" spans="1:3" x14ac:dyDescent="0.3">
      <c r="A497" s="274" t="s">
        <v>425</v>
      </c>
      <c r="B497" s="275" t="s">
        <v>184</v>
      </c>
      <c r="C497" s="276">
        <v>2544</v>
      </c>
    </row>
    <row r="498" spans="1:3" x14ac:dyDescent="0.3">
      <c r="A498" s="274" t="s">
        <v>425</v>
      </c>
      <c r="B498" s="275" t="s">
        <v>151</v>
      </c>
      <c r="C498" s="276">
        <v>2194</v>
      </c>
    </row>
    <row r="499" spans="1:3" x14ac:dyDescent="0.3">
      <c r="A499" s="274" t="s">
        <v>427</v>
      </c>
      <c r="B499" s="275" t="s">
        <v>149</v>
      </c>
      <c r="C499" s="276">
        <v>2245</v>
      </c>
    </row>
    <row r="500" spans="1:3" x14ac:dyDescent="0.3">
      <c r="A500" s="274" t="s">
        <v>427</v>
      </c>
      <c r="B500" s="275" t="s">
        <v>150</v>
      </c>
      <c r="C500" s="276">
        <v>2245</v>
      </c>
    </row>
    <row r="501" spans="1:3" x14ac:dyDescent="0.3">
      <c r="A501" s="274" t="s">
        <v>427</v>
      </c>
      <c r="B501" s="275" t="s">
        <v>184</v>
      </c>
      <c r="C501" s="276">
        <v>2245</v>
      </c>
    </row>
    <row r="502" spans="1:3" x14ac:dyDescent="0.3">
      <c r="A502" s="274" t="s">
        <v>427</v>
      </c>
      <c r="B502" s="275" t="s">
        <v>151</v>
      </c>
      <c r="C502" s="276">
        <v>2245</v>
      </c>
    </row>
    <row r="503" spans="1:3" x14ac:dyDescent="0.3">
      <c r="A503" s="274" t="s">
        <v>429</v>
      </c>
      <c r="B503" s="275" t="s">
        <v>149</v>
      </c>
      <c r="C503" s="276">
        <v>2694</v>
      </c>
    </row>
    <row r="504" spans="1:3" x14ac:dyDescent="0.3">
      <c r="A504" s="274" t="s">
        <v>429</v>
      </c>
      <c r="B504" s="275" t="s">
        <v>150</v>
      </c>
      <c r="C504" s="276">
        <v>2694</v>
      </c>
    </row>
    <row r="505" spans="1:3" x14ac:dyDescent="0.3">
      <c r="A505" s="274" t="s">
        <v>429</v>
      </c>
      <c r="B505" s="275" t="s">
        <v>184</v>
      </c>
      <c r="C505" s="276">
        <v>2694</v>
      </c>
    </row>
    <row r="506" spans="1:3" x14ac:dyDescent="0.3">
      <c r="A506" s="274" t="s">
        <v>429</v>
      </c>
      <c r="B506" s="275" t="s">
        <v>151</v>
      </c>
      <c r="C506" s="276">
        <v>2694</v>
      </c>
    </row>
    <row r="507" spans="1:3" x14ac:dyDescent="0.3">
      <c r="A507" s="274" t="s">
        <v>431</v>
      </c>
      <c r="B507" s="275" t="s">
        <v>149</v>
      </c>
      <c r="C507" s="276">
        <v>1426</v>
      </c>
    </row>
    <row r="508" spans="1:3" x14ac:dyDescent="0.3">
      <c r="A508" s="274" t="s">
        <v>431</v>
      </c>
      <c r="B508" s="275" t="s">
        <v>150</v>
      </c>
      <c r="C508" s="276">
        <v>2245</v>
      </c>
    </row>
    <row r="509" spans="1:3" x14ac:dyDescent="0.3">
      <c r="A509" s="274" t="s">
        <v>431</v>
      </c>
      <c r="B509" s="275" t="s">
        <v>184</v>
      </c>
      <c r="C509" s="276">
        <v>2245</v>
      </c>
    </row>
    <row r="510" spans="1:3" x14ac:dyDescent="0.3">
      <c r="A510" s="274" t="s">
        <v>431</v>
      </c>
      <c r="B510" s="275" t="s">
        <v>151</v>
      </c>
      <c r="C510" s="276">
        <v>2245</v>
      </c>
    </row>
    <row r="511" spans="1:3" x14ac:dyDescent="0.3">
      <c r="A511" s="274" t="s">
        <v>433</v>
      </c>
      <c r="B511" s="275" t="s">
        <v>149</v>
      </c>
      <c r="C511" s="276">
        <v>3143</v>
      </c>
    </row>
    <row r="512" spans="1:3" x14ac:dyDescent="0.3">
      <c r="A512" s="274" t="s">
        <v>433</v>
      </c>
      <c r="B512" s="275" t="s">
        <v>150</v>
      </c>
      <c r="C512" s="276">
        <v>3143</v>
      </c>
    </row>
    <row r="513" spans="1:3" x14ac:dyDescent="0.3">
      <c r="A513" s="274" t="s">
        <v>433</v>
      </c>
      <c r="B513" s="275" t="s">
        <v>184</v>
      </c>
      <c r="C513" s="276">
        <v>3143</v>
      </c>
    </row>
    <row r="514" spans="1:3" x14ac:dyDescent="0.3">
      <c r="A514" s="274" t="s">
        <v>433</v>
      </c>
      <c r="B514" s="275" t="s">
        <v>151</v>
      </c>
      <c r="C514" s="276">
        <v>3143</v>
      </c>
    </row>
    <row r="515" spans="1:3" x14ac:dyDescent="0.3">
      <c r="A515" s="274" t="s">
        <v>435</v>
      </c>
      <c r="B515" s="275" t="s">
        <v>149</v>
      </c>
      <c r="C515" s="276">
        <v>2056.12</v>
      </c>
    </row>
    <row r="516" spans="1:3" x14ac:dyDescent="0.3">
      <c r="A516" s="274" t="s">
        <v>435</v>
      </c>
      <c r="B516" s="275" t="s">
        <v>150</v>
      </c>
      <c r="C516" s="276">
        <v>5948</v>
      </c>
    </row>
    <row r="517" spans="1:3" x14ac:dyDescent="0.3">
      <c r="A517" s="274" t="s">
        <v>435</v>
      </c>
      <c r="B517" s="275" t="s">
        <v>184</v>
      </c>
      <c r="C517" s="276">
        <v>5948</v>
      </c>
    </row>
    <row r="518" spans="1:3" x14ac:dyDescent="0.3">
      <c r="A518" s="274" t="s">
        <v>435</v>
      </c>
      <c r="B518" s="275" t="s">
        <v>151</v>
      </c>
      <c r="C518" s="276">
        <v>5948</v>
      </c>
    </row>
    <row r="519" spans="1:3" x14ac:dyDescent="0.3">
      <c r="A519" s="274" t="s">
        <v>437</v>
      </c>
      <c r="B519" s="275" t="s">
        <v>149</v>
      </c>
      <c r="C519" s="276">
        <v>7920</v>
      </c>
    </row>
    <row r="520" spans="1:3" x14ac:dyDescent="0.3">
      <c r="A520" s="274" t="s">
        <v>437</v>
      </c>
      <c r="B520" s="275" t="s">
        <v>150</v>
      </c>
      <c r="C520" s="276">
        <v>7920</v>
      </c>
    </row>
    <row r="521" spans="1:3" x14ac:dyDescent="0.3">
      <c r="A521" s="274" t="s">
        <v>437</v>
      </c>
      <c r="B521" s="275" t="s">
        <v>184</v>
      </c>
      <c r="C521" s="276">
        <v>7920</v>
      </c>
    </row>
    <row r="522" spans="1:3" x14ac:dyDescent="0.3">
      <c r="A522" s="274" t="s">
        <v>437</v>
      </c>
      <c r="B522" s="275" t="s">
        <v>151</v>
      </c>
      <c r="C522" s="276">
        <v>7920</v>
      </c>
    </row>
    <row r="523" spans="1:3" x14ac:dyDescent="0.3">
      <c r="A523" s="274" t="s">
        <v>439</v>
      </c>
      <c r="B523" s="275" t="s">
        <v>149</v>
      </c>
      <c r="C523" s="276">
        <v>2760</v>
      </c>
    </row>
    <row r="524" spans="1:3" x14ac:dyDescent="0.3">
      <c r="A524" s="274" t="s">
        <v>439</v>
      </c>
      <c r="B524" s="275" t="s">
        <v>150</v>
      </c>
      <c r="C524" s="276">
        <v>2760</v>
      </c>
    </row>
    <row r="525" spans="1:3" x14ac:dyDescent="0.3">
      <c r="A525" s="274" t="s">
        <v>439</v>
      </c>
      <c r="B525" s="275" t="s">
        <v>184</v>
      </c>
      <c r="C525" s="276">
        <v>2760</v>
      </c>
    </row>
    <row r="526" spans="1:3" x14ac:dyDescent="0.3">
      <c r="A526" s="274" t="s">
        <v>439</v>
      </c>
      <c r="B526" s="275" t="s">
        <v>151</v>
      </c>
      <c r="C526" s="276">
        <v>2760</v>
      </c>
    </row>
    <row r="527" spans="1:3" x14ac:dyDescent="0.3">
      <c r="A527" s="274" t="s">
        <v>441</v>
      </c>
      <c r="B527" s="275" t="s">
        <v>149</v>
      </c>
      <c r="C527" s="276">
        <v>367</v>
      </c>
    </row>
    <row r="528" spans="1:3" x14ac:dyDescent="0.3">
      <c r="A528" s="274" t="s">
        <v>441</v>
      </c>
      <c r="B528" s="275" t="s">
        <v>150</v>
      </c>
      <c r="C528" s="276">
        <v>367</v>
      </c>
    </row>
    <row r="529" spans="1:3" x14ac:dyDescent="0.3">
      <c r="A529" s="274" t="s">
        <v>441</v>
      </c>
      <c r="B529" s="275" t="s">
        <v>184</v>
      </c>
      <c r="C529" s="276">
        <v>367</v>
      </c>
    </row>
    <row r="530" spans="1:3" x14ac:dyDescent="0.3">
      <c r="A530" s="274" t="s">
        <v>441</v>
      </c>
      <c r="B530" s="275" t="s">
        <v>151</v>
      </c>
      <c r="C530" s="276">
        <v>367</v>
      </c>
    </row>
    <row r="531" spans="1:3" x14ac:dyDescent="0.3">
      <c r="A531" s="274" t="s">
        <v>443</v>
      </c>
      <c r="B531" s="275" t="s">
        <v>149</v>
      </c>
      <c r="C531" s="276">
        <v>367</v>
      </c>
    </row>
    <row r="532" spans="1:3" x14ac:dyDescent="0.3">
      <c r="A532" s="274" t="s">
        <v>443</v>
      </c>
      <c r="B532" s="275" t="s">
        <v>150</v>
      </c>
      <c r="C532" s="276">
        <v>367</v>
      </c>
    </row>
    <row r="533" spans="1:3" x14ac:dyDescent="0.3">
      <c r="A533" s="274" t="s">
        <v>443</v>
      </c>
      <c r="B533" s="275" t="s">
        <v>184</v>
      </c>
      <c r="C533" s="276">
        <v>367</v>
      </c>
    </row>
    <row r="534" spans="1:3" x14ac:dyDescent="0.3">
      <c r="A534" s="274" t="s">
        <v>443</v>
      </c>
      <c r="B534" s="275" t="s">
        <v>151</v>
      </c>
      <c r="C534" s="276">
        <v>367</v>
      </c>
    </row>
    <row r="535" spans="1:3" x14ac:dyDescent="0.3">
      <c r="A535" s="274" t="s">
        <v>445</v>
      </c>
      <c r="B535" s="275" t="s">
        <v>149</v>
      </c>
      <c r="C535" s="276">
        <v>300.60000000000002</v>
      </c>
    </row>
    <row r="536" spans="1:3" x14ac:dyDescent="0.3">
      <c r="A536" s="274" t="s">
        <v>445</v>
      </c>
      <c r="B536" s="275" t="s">
        <v>150</v>
      </c>
      <c r="C536" s="276">
        <v>381.8</v>
      </c>
    </row>
    <row r="537" spans="1:3" x14ac:dyDescent="0.3">
      <c r="A537" s="274" t="s">
        <v>445</v>
      </c>
      <c r="B537" s="275" t="s">
        <v>184</v>
      </c>
      <c r="C537" s="276">
        <v>223</v>
      </c>
    </row>
    <row r="538" spans="1:3" x14ac:dyDescent="0.3">
      <c r="A538" s="274" t="s">
        <v>445</v>
      </c>
      <c r="B538" s="275" t="s">
        <v>151</v>
      </c>
      <c r="C538" s="276">
        <v>301</v>
      </c>
    </row>
    <row r="539" spans="1:3" x14ac:dyDescent="0.3">
      <c r="A539" s="274" t="s">
        <v>447</v>
      </c>
      <c r="B539" s="275" t="s">
        <v>149</v>
      </c>
      <c r="C539" s="276">
        <v>2290</v>
      </c>
    </row>
    <row r="540" spans="1:3" x14ac:dyDescent="0.3">
      <c r="A540" s="274" t="s">
        <v>447</v>
      </c>
      <c r="B540" s="275" t="s">
        <v>150</v>
      </c>
      <c r="C540" s="276">
        <v>3238</v>
      </c>
    </row>
    <row r="541" spans="1:3" x14ac:dyDescent="0.3">
      <c r="A541" s="274" t="s">
        <v>447</v>
      </c>
      <c r="B541" s="275" t="s">
        <v>184</v>
      </c>
      <c r="C541" s="276">
        <v>2290</v>
      </c>
    </row>
    <row r="542" spans="1:3" x14ac:dyDescent="0.3">
      <c r="A542" s="274" t="s">
        <v>447</v>
      </c>
      <c r="B542" s="275" t="s">
        <v>151</v>
      </c>
      <c r="C542" s="276">
        <v>1751</v>
      </c>
    </row>
    <row r="543" spans="1:3" x14ac:dyDescent="0.3">
      <c r="A543" s="274" t="s">
        <v>449</v>
      </c>
      <c r="B543" s="275" t="s">
        <v>149</v>
      </c>
      <c r="C543" s="276">
        <v>23880</v>
      </c>
    </row>
    <row r="544" spans="1:3" x14ac:dyDescent="0.3">
      <c r="A544" s="274" t="s">
        <v>449</v>
      </c>
      <c r="B544" s="275" t="s">
        <v>150</v>
      </c>
      <c r="C544" s="276">
        <v>2538</v>
      </c>
    </row>
    <row r="545" spans="1:3" x14ac:dyDescent="0.3">
      <c r="A545" s="274" t="s">
        <v>449</v>
      </c>
      <c r="B545" s="275" t="s">
        <v>184</v>
      </c>
      <c r="C545" s="276">
        <v>2279</v>
      </c>
    </row>
    <row r="546" spans="1:3" x14ac:dyDescent="0.3">
      <c r="A546" s="274" t="s">
        <v>449</v>
      </c>
      <c r="B546" s="275" t="s">
        <v>151</v>
      </c>
      <c r="C546" s="276">
        <v>12367</v>
      </c>
    </row>
    <row r="547" spans="1:3" x14ac:dyDescent="0.3">
      <c r="A547" s="274" t="s">
        <v>451</v>
      </c>
      <c r="B547" s="275" t="s">
        <v>149</v>
      </c>
      <c r="C547" s="276">
        <v>1574</v>
      </c>
    </row>
    <row r="548" spans="1:3" x14ac:dyDescent="0.3">
      <c r="A548" s="274" t="s">
        <v>451</v>
      </c>
      <c r="B548" s="275" t="s">
        <v>150</v>
      </c>
      <c r="C548" s="276">
        <v>1562</v>
      </c>
    </row>
    <row r="549" spans="1:3" x14ac:dyDescent="0.3">
      <c r="A549" s="274" t="s">
        <v>451</v>
      </c>
      <c r="B549" s="275" t="s">
        <v>184</v>
      </c>
      <c r="C549" s="276">
        <v>1610</v>
      </c>
    </row>
    <row r="550" spans="1:3" x14ac:dyDescent="0.3">
      <c r="A550" s="274" t="s">
        <v>451</v>
      </c>
      <c r="B550" s="275" t="s">
        <v>151</v>
      </c>
      <c r="C550" s="276">
        <v>1574</v>
      </c>
    </row>
    <row r="551" spans="1:3" x14ac:dyDescent="0.3">
      <c r="A551" s="274" t="s">
        <v>453</v>
      </c>
      <c r="B551" s="275" t="s">
        <v>149</v>
      </c>
      <c r="C551" s="276">
        <v>2400</v>
      </c>
    </row>
    <row r="552" spans="1:3" x14ac:dyDescent="0.3">
      <c r="A552" s="274" t="s">
        <v>453</v>
      </c>
      <c r="B552" s="275" t="s">
        <v>150</v>
      </c>
      <c r="C552" s="276">
        <v>2400</v>
      </c>
    </row>
    <row r="553" spans="1:3" x14ac:dyDescent="0.3">
      <c r="A553" s="274" t="s">
        <v>453</v>
      </c>
      <c r="B553" s="275" t="s">
        <v>184</v>
      </c>
      <c r="C553" s="276">
        <v>2400</v>
      </c>
    </row>
    <row r="554" spans="1:3" x14ac:dyDescent="0.3">
      <c r="A554" s="274" t="s">
        <v>453</v>
      </c>
      <c r="B554" s="275" t="s">
        <v>151</v>
      </c>
      <c r="C554" s="276">
        <v>2400</v>
      </c>
    </row>
    <row r="555" spans="1:3" x14ac:dyDescent="0.3">
      <c r="A555" s="274" t="s">
        <v>455</v>
      </c>
      <c r="B555" s="275" t="s">
        <v>149</v>
      </c>
      <c r="C555" s="276">
        <v>23880</v>
      </c>
    </row>
    <row r="556" spans="1:3" x14ac:dyDescent="0.3">
      <c r="A556" s="274" t="s">
        <v>455</v>
      </c>
      <c r="B556" s="275" t="s">
        <v>150</v>
      </c>
      <c r="C556" s="276">
        <v>42204</v>
      </c>
    </row>
    <row r="557" spans="1:3" x14ac:dyDescent="0.3">
      <c r="A557" s="274" t="s">
        <v>455</v>
      </c>
      <c r="B557" s="275" t="s">
        <v>184</v>
      </c>
      <c r="C557" s="276">
        <v>68239</v>
      </c>
    </row>
    <row r="558" spans="1:3" x14ac:dyDescent="0.3">
      <c r="A558" s="274" t="s">
        <v>455</v>
      </c>
      <c r="B558" s="275" t="s">
        <v>151</v>
      </c>
      <c r="C558" s="276">
        <v>147230</v>
      </c>
    </row>
    <row r="559" spans="1:3" x14ac:dyDescent="0.3">
      <c r="A559" s="274" t="s">
        <v>457</v>
      </c>
      <c r="B559" s="275" t="s">
        <v>149</v>
      </c>
      <c r="C559" s="276">
        <v>23587</v>
      </c>
    </row>
    <row r="560" spans="1:3" x14ac:dyDescent="0.3">
      <c r="A560" s="274" t="s">
        <v>457</v>
      </c>
      <c r="B560" s="275" t="s">
        <v>150</v>
      </c>
      <c r="C560" s="276">
        <v>60284</v>
      </c>
    </row>
    <row r="561" spans="1:3" x14ac:dyDescent="0.3">
      <c r="A561" s="274" t="s">
        <v>457</v>
      </c>
      <c r="B561" s="275" t="s">
        <v>184</v>
      </c>
      <c r="C561" s="276">
        <v>36714</v>
      </c>
    </row>
    <row r="562" spans="1:3" x14ac:dyDescent="0.3">
      <c r="A562" s="274" t="s">
        <v>457</v>
      </c>
      <c r="B562" s="275" t="s">
        <v>151</v>
      </c>
      <c r="C562" s="276">
        <v>147451</v>
      </c>
    </row>
    <row r="563" spans="1:3" x14ac:dyDescent="0.3">
      <c r="A563" s="274" t="s">
        <v>521</v>
      </c>
      <c r="B563" s="275" t="s">
        <v>149</v>
      </c>
      <c r="C563" s="276">
        <v>67031</v>
      </c>
    </row>
    <row r="564" spans="1:3" x14ac:dyDescent="0.3">
      <c r="A564" s="274" t="s">
        <v>521</v>
      </c>
      <c r="B564" s="275" t="s">
        <v>150</v>
      </c>
      <c r="C564" s="276">
        <v>67031</v>
      </c>
    </row>
    <row r="565" spans="1:3" x14ac:dyDescent="0.3">
      <c r="A565" s="274" t="s">
        <v>521</v>
      </c>
      <c r="B565" s="275" t="s">
        <v>184</v>
      </c>
      <c r="C565" s="276">
        <v>67031</v>
      </c>
    </row>
    <row r="566" spans="1:3" x14ac:dyDescent="0.3">
      <c r="A566" s="274" t="s">
        <v>521</v>
      </c>
      <c r="B566" s="275" t="s">
        <v>151</v>
      </c>
      <c r="C566" s="276">
        <v>67031</v>
      </c>
    </row>
    <row r="567" spans="1:3" x14ac:dyDescent="0.3">
      <c r="A567" s="274" t="s">
        <v>460</v>
      </c>
      <c r="B567" s="275" t="s">
        <v>149</v>
      </c>
      <c r="C567" s="276">
        <v>4797</v>
      </c>
    </row>
    <row r="568" spans="1:3" x14ac:dyDescent="0.3">
      <c r="A568" s="274" t="s">
        <v>460</v>
      </c>
      <c r="B568" s="275" t="s">
        <v>150</v>
      </c>
      <c r="C568" s="276">
        <v>6880</v>
      </c>
    </row>
    <row r="569" spans="1:3" x14ac:dyDescent="0.3">
      <c r="A569" s="274" t="s">
        <v>460</v>
      </c>
      <c r="B569" s="275" t="s">
        <v>184</v>
      </c>
      <c r="C569" s="276">
        <v>2362</v>
      </c>
    </row>
    <row r="570" spans="1:3" x14ac:dyDescent="0.3">
      <c r="A570" s="274" t="s">
        <v>460</v>
      </c>
      <c r="B570" s="275" t="s">
        <v>151</v>
      </c>
      <c r="C570" s="276">
        <v>4797</v>
      </c>
    </row>
    <row r="571" spans="1:3" x14ac:dyDescent="0.3">
      <c r="A571" s="274" t="s">
        <v>462</v>
      </c>
      <c r="B571" s="275" t="s">
        <v>149</v>
      </c>
      <c r="C571" s="276">
        <v>4649</v>
      </c>
    </row>
    <row r="572" spans="1:3" x14ac:dyDescent="0.3">
      <c r="A572" s="274" t="s">
        <v>462</v>
      </c>
      <c r="B572" s="275" t="s">
        <v>150</v>
      </c>
      <c r="C572" s="276">
        <v>6880</v>
      </c>
    </row>
    <row r="573" spans="1:3" x14ac:dyDescent="0.3">
      <c r="A573" s="274" t="s">
        <v>462</v>
      </c>
      <c r="B573" s="275" t="s">
        <v>184</v>
      </c>
      <c r="C573" s="276">
        <v>4649</v>
      </c>
    </row>
    <row r="574" spans="1:3" x14ac:dyDescent="0.3">
      <c r="A574" s="274" t="s">
        <v>462</v>
      </c>
      <c r="B574" s="275" t="s">
        <v>151</v>
      </c>
      <c r="C574" s="276">
        <v>4649</v>
      </c>
    </row>
    <row r="575" spans="1:3" x14ac:dyDescent="0.3">
      <c r="A575" s="274" t="s">
        <v>464</v>
      </c>
      <c r="B575" s="275" t="s">
        <v>149</v>
      </c>
      <c r="C575" s="276">
        <v>488</v>
      </c>
    </row>
    <row r="576" spans="1:3" x14ac:dyDescent="0.3">
      <c r="A576" s="274" t="s">
        <v>464</v>
      </c>
      <c r="B576" s="275" t="s">
        <v>150</v>
      </c>
      <c r="C576" s="276">
        <v>499</v>
      </c>
    </row>
    <row r="577" spans="1:3" x14ac:dyDescent="0.3">
      <c r="A577" s="274" t="s">
        <v>464</v>
      </c>
      <c r="B577" s="275" t="s">
        <v>184</v>
      </c>
      <c r="C577" s="276">
        <v>975</v>
      </c>
    </row>
    <row r="578" spans="1:3" x14ac:dyDescent="0.3">
      <c r="A578" s="274" t="s">
        <v>464</v>
      </c>
      <c r="B578" s="275" t="s">
        <v>151</v>
      </c>
      <c r="C578" s="276">
        <v>488</v>
      </c>
    </row>
    <row r="579" spans="1:3" x14ac:dyDescent="0.3">
      <c r="A579" s="274" t="s">
        <v>657</v>
      </c>
      <c r="B579" s="277" t="s">
        <v>149</v>
      </c>
      <c r="C579" s="276">
        <v>0</v>
      </c>
    </row>
    <row r="580" spans="1:3" x14ac:dyDescent="0.3">
      <c r="A580" s="274" t="s">
        <v>657</v>
      </c>
      <c r="B580" s="277" t="s">
        <v>150</v>
      </c>
      <c r="C580" s="276">
        <v>0</v>
      </c>
    </row>
    <row r="581" spans="1:3" x14ac:dyDescent="0.3">
      <c r="A581" s="274" t="s">
        <v>657</v>
      </c>
      <c r="B581" s="277" t="s">
        <v>184</v>
      </c>
      <c r="C581" s="276">
        <v>0</v>
      </c>
    </row>
    <row r="582" spans="1:3" x14ac:dyDescent="0.3">
      <c r="A582" s="274" t="s">
        <v>657</v>
      </c>
      <c r="B582" s="277" t="s">
        <v>151</v>
      </c>
      <c r="C582" s="276">
        <v>0</v>
      </c>
    </row>
    <row r="583" spans="1:3" x14ac:dyDescent="0.3">
      <c r="A583" s="274" t="s">
        <v>655</v>
      </c>
      <c r="B583" s="275" t="s">
        <v>149</v>
      </c>
      <c r="C583" s="276">
        <v>7050</v>
      </c>
    </row>
    <row r="584" spans="1:3" x14ac:dyDescent="0.3">
      <c r="A584" s="274" t="s">
        <v>655</v>
      </c>
      <c r="B584" s="275" t="s">
        <v>150</v>
      </c>
      <c r="C584" s="276">
        <v>7050</v>
      </c>
    </row>
    <row r="585" spans="1:3" x14ac:dyDescent="0.3">
      <c r="A585" s="274" t="s">
        <v>655</v>
      </c>
      <c r="B585" s="275" t="s">
        <v>184</v>
      </c>
      <c r="C585" s="276">
        <v>7050</v>
      </c>
    </row>
    <row r="586" spans="1:3" x14ac:dyDescent="0.3">
      <c r="A586" s="274" t="s">
        <v>655</v>
      </c>
      <c r="B586" s="275" t="s">
        <v>151</v>
      </c>
      <c r="C586" s="276">
        <v>7050</v>
      </c>
    </row>
  </sheetData>
  <sheetProtection algorithmName="SHA-512" hashValue="prLKQMIISJN1SvXg+/S3OkBRl9kITmrjTETB7+kNWU3VXSIAVRE/zu1XY6RJIGmzPxAPo7377TVx3TpB0SDKpQ==" saltValue="KrwJrI52g2IxibCtvn+tiA==" spinCount="100000" sheet="1" objects="1" scenarios="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9"/>
  <sheetViews>
    <sheetView topLeftCell="A199" workbookViewId="0">
      <selection activeCell="I227" sqref="A1:XFD1048576"/>
    </sheetView>
  </sheetViews>
  <sheetFormatPr defaultRowHeight="16.5" x14ac:dyDescent="0.3"/>
  <cols>
    <col min="1" max="1" width="72.7109375" style="204" customWidth="1"/>
    <col min="2" max="2" width="7.5703125" style="204" bestFit="1" customWidth="1"/>
    <col min="3" max="3" width="13.140625" style="204" bestFit="1" customWidth="1"/>
    <col min="4" max="4" width="12.85546875" style="45" customWidth="1"/>
  </cols>
  <sheetData>
    <row r="1" spans="1:4" x14ac:dyDescent="0.3">
      <c r="A1" s="46"/>
      <c r="B1" s="46"/>
      <c r="C1" s="46"/>
      <c r="D1" s="46"/>
    </row>
    <row r="2" spans="1:4" x14ac:dyDescent="0.3">
      <c r="A2" s="44"/>
      <c r="B2" s="44"/>
      <c r="C2" s="44"/>
    </row>
    <row r="3" spans="1:4" x14ac:dyDescent="0.3">
      <c r="A3" s="44"/>
      <c r="B3" s="44"/>
      <c r="C3" s="44"/>
    </row>
    <row r="4" spans="1:4" x14ac:dyDescent="0.3">
      <c r="A4" s="44"/>
      <c r="B4" s="44"/>
      <c r="C4" s="44"/>
    </row>
    <row r="5" spans="1:4" x14ac:dyDescent="0.3">
      <c r="A5" s="44"/>
      <c r="B5" s="44"/>
      <c r="C5" s="44"/>
    </row>
    <row r="6" spans="1:4" x14ac:dyDescent="0.3">
      <c r="A6" s="44"/>
      <c r="B6" s="44"/>
      <c r="C6" s="44"/>
    </row>
    <row r="7" spans="1:4" x14ac:dyDescent="0.3">
      <c r="A7" s="44"/>
      <c r="B7" s="44"/>
      <c r="C7" s="44"/>
    </row>
    <row r="8" spans="1:4" x14ac:dyDescent="0.3">
      <c r="A8" s="44"/>
      <c r="B8" s="44"/>
      <c r="C8" s="44"/>
    </row>
    <row r="9" spans="1:4" x14ac:dyDescent="0.3">
      <c r="A9" s="44"/>
      <c r="B9" s="44"/>
      <c r="C9" s="44"/>
    </row>
    <row r="10" spans="1:4" x14ac:dyDescent="0.3">
      <c r="A10" s="44"/>
      <c r="B10" s="44"/>
      <c r="C10" s="44"/>
    </row>
    <row r="11" spans="1:4" x14ac:dyDescent="0.3">
      <c r="A11" s="44"/>
      <c r="B11" s="44"/>
      <c r="C11" s="44"/>
    </row>
    <row r="12" spans="1:4" x14ac:dyDescent="0.3">
      <c r="A12" s="44"/>
      <c r="B12" s="44"/>
      <c r="C12" s="44"/>
    </row>
    <row r="13" spans="1:4" x14ac:dyDescent="0.3">
      <c r="A13" s="44"/>
      <c r="B13" s="44"/>
      <c r="C13" s="44"/>
    </row>
    <row r="14" spans="1:4" x14ac:dyDescent="0.3">
      <c r="A14" s="44"/>
      <c r="B14" s="44"/>
      <c r="C14" s="44"/>
    </row>
    <row r="15" spans="1:4" x14ac:dyDescent="0.3">
      <c r="A15" s="44"/>
      <c r="B15" s="44"/>
      <c r="C15" s="44"/>
    </row>
    <row r="16" spans="1:4" x14ac:dyDescent="0.3">
      <c r="A16" s="44"/>
      <c r="B16" s="44"/>
      <c r="C16" s="44"/>
    </row>
    <row r="17" spans="1:3" x14ac:dyDescent="0.3">
      <c r="A17" s="44"/>
      <c r="B17" s="44"/>
      <c r="C17" s="44"/>
    </row>
    <row r="18" spans="1:3" x14ac:dyDescent="0.3">
      <c r="A18" s="44"/>
      <c r="B18" s="44"/>
      <c r="C18" s="44"/>
    </row>
    <row r="19" spans="1:3" x14ac:dyDescent="0.3">
      <c r="A19" s="44"/>
      <c r="B19" s="44"/>
      <c r="C19" s="44"/>
    </row>
    <row r="20" spans="1:3" x14ac:dyDescent="0.3">
      <c r="A20" s="44"/>
      <c r="B20" s="44"/>
      <c r="C20" s="44"/>
    </row>
    <row r="21" spans="1:3" x14ac:dyDescent="0.3">
      <c r="A21" s="44"/>
      <c r="B21" s="44"/>
      <c r="C21" s="44"/>
    </row>
    <row r="22" spans="1:3" x14ac:dyDescent="0.3">
      <c r="A22" s="44"/>
      <c r="B22" s="44"/>
      <c r="C22" s="44"/>
    </row>
    <row r="23" spans="1:3" x14ac:dyDescent="0.3">
      <c r="A23" s="44"/>
      <c r="B23" s="44"/>
      <c r="C23" s="44"/>
    </row>
    <row r="24" spans="1:3" x14ac:dyDescent="0.3">
      <c r="A24" s="44"/>
      <c r="B24" s="44"/>
      <c r="C24" s="44"/>
    </row>
    <row r="25" spans="1:3" x14ac:dyDescent="0.3">
      <c r="A25" s="44"/>
      <c r="B25" s="44"/>
      <c r="C25" s="44"/>
    </row>
    <row r="26" spans="1:3" x14ac:dyDescent="0.3">
      <c r="A26" s="44"/>
      <c r="B26" s="44"/>
      <c r="C26" s="44"/>
    </row>
    <row r="27" spans="1:3" x14ac:dyDescent="0.3">
      <c r="A27" s="44"/>
      <c r="B27" s="44"/>
      <c r="C27" s="44"/>
    </row>
    <row r="28" spans="1:3" x14ac:dyDescent="0.3">
      <c r="A28" s="44"/>
      <c r="B28" s="44"/>
      <c r="C28" s="44"/>
    </row>
    <row r="29" spans="1:3" x14ac:dyDescent="0.3">
      <c r="A29" s="44"/>
      <c r="B29" s="44"/>
      <c r="C29" s="44"/>
    </row>
    <row r="30" spans="1:3" x14ac:dyDescent="0.3">
      <c r="A30" s="44"/>
      <c r="B30" s="44"/>
      <c r="C30" s="44"/>
    </row>
    <row r="31" spans="1:3" x14ac:dyDescent="0.3">
      <c r="A31" s="44"/>
      <c r="B31" s="44"/>
      <c r="C31" s="44"/>
    </row>
    <row r="32" spans="1:3" x14ac:dyDescent="0.3">
      <c r="A32" s="44"/>
      <c r="B32" s="44"/>
      <c r="C32" s="44"/>
    </row>
    <row r="33" spans="1:3" x14ac:dyDescent="0.3">
      <c r="A33" s="44"/>
      <c r="B33" s="44"/>
      <c r="C33" s="44"/>
    </row>
    <row r="34" spans="1:3" x14ac:dyDescent="0.3">
      <c r="A34" s="44"/>
      <c r="B34" s="44"/>
      <c r="C34" s="44"/>
    </row>
    <row r="35" spans="1:3" x14ac:dyDescent="0.3">
      <c r="A35" s="44"/>
      <c r="B35" s="44"/>
      <c r="C35" s="44"/>
    </row>
    <row r="36" spans="1:3" x14ac:dyDescent="0.3">
      <c r="A36" s="44"/>
      <c r="B36" s="44"/>
      <c r="C36" s="44"/>
    </row>
    <row r="37" spans="1:3" x14ac:dyDescent="0.3">
      <c r="A37" s="44"/>
      <c r="B37" s="44"/>
      <c r="C37" s="44"/>
    </row>
    <row r="38" spans="1:3" x14ac:dyDescent="0.3">
      <c r="A38" s="44"/>
      <c r="B38" s="44"/>
      <c r="C38" s="44"/>
    </row>
    <row r="39" spans="1:3" x14ac:dyDescent="0.3">
      <c r="A39" s="44"/>
      <c r="B39" s="44"/>
      <c r="C39" s="44"/>
    </row>
    <row r="40" spans="1:3" x14ac:dyDescent="0.3">
      <c r="A40" s="44"/>
      <c r="B40" s="44"/>
      <c r="C40" s="44"/>
    </row>
    <row r="41" spans="1:3" x14ac:dyDescent="0.3">
      <c r="A41" s="44"/>
      <c r="B41" s="44"/>
      <c r="C41" s="44"/>
    </row>
    <row r="42" spans="1:3" x14ac:dyDescent="0.3">
      <c r="A42" s="44"/>
      <c r="B42" s="44"/>
      <c r="C42" s="44"/>
    </row>
    <row r="43" spans="1:3" x14ac:dyDescent="0.3">
      <c r="A43" s="44"/>
      <c r="B43" s="44"/>
      <c r="C43" s="44"/>
    </row>
    <row r="44" spans="1:3" x14ac:dyDescent="0.3">
      <c r="A44" s="44"/>
      <c r="B44" s="44"/>
      <c r="C44" s="44"/>
    </row>
    <row r="45" spans="1:3" x14ac:dyDescent="0.3">
      <c r="A45" s="44"/>
      <c r="B45" s="44"/>
      <c r="C45" s="44"/>
    </row>
    <row r="46" spans="1:3" x14ac:dyDescent="0.3">
      <c r="A46" s="44"/>
      <c r="B46" s="44"/>
      <c r="C46" s="44"/>
    </row>
    <row r="47" spans="1:3" x14ac:dyDescent="0.3">
      <c r="A47" s="44"/>
      <c r="B47" s="44"/>
      <c r="C47" s="44"/>
    </row>
    <row r="48" spans="1:3" x14ac:dyDescent="0.3">
      <c r="A48" s="44"/>
      <c r="B48" s="44"/>
      <c r="C48" s="44"/>
    </row>
    <row r="49" spans="1:3" x14ac:dyDescent="0.3">
      <c r="A49" s="44"/>
      <c r="B49" s="44"/>
      <c r="C49" s="44"/>
    </row>
    <row r="50" spans="1:3" x14ac:dyDescent="0.3">
      <c r="A50" s="44"/>
      <c r="B50" s="44"/>
      <c r="C50" s="44"/>
    </row>
    <row r="51" spans="1:3" x14ac:dyDescent="0.3">
      <c r="A51" s="44"/>
      <c r="B51" s="44"/>
      <c r="C51" s="44"/>
    </row>
    <row r="52" spans="1:3" x14ac:dyDescent="0.3">
      <c r="A52" s="44"/>
      <c r="B52" s="44"/>
      <c r="C52" s="44"/>
    </row>
    <row r="53" spans="1:3" x14ac:dyDescent="0.3">
      <c r="A53" s="44"/>
      <c r="B53" s="44"/>
      <c r="C53" s="44"/>
    </row>
    <row r="54" spans="1:3" x14ac:dyDescent="0.3">
      <c r="A54" s="44"/>
      <c r="B54" s="44"/>
      <c r="C54" s="44"/>
    </row>
    <row r="55" spans="1:3" x14ac:dyDescent="0.3">
      <c r="A55" s="44"/>
      <c r="B55" s="44"/>
      <c r="C55" s="44"/>
    </row>
    <row r="56" spans="1:3" x14ac:dyDescent="0.3">
      <c r="A56" s="44"/>
      <c r="B56" s="44"/>
      <c r="C56" s="44"/>
    </row>
    <row r="57" spans="1:3" x14ac:dyDescent="0.3">
      <c r="A57" s="44"/>
      <c r="B57" s="44"/>
      <c r="C57" s="44"/>
    </row>
    <row r="58" spans="1:3" x14ac:dyDescent="0.3">
      <c r="A58" s="44"/>
      <c r="B58" s="44"/>
      <c r="C58" s="44"/>
    </row>
    <row r="59" spans="1:3" x14ac:dyDescent="0.3">
      <c r="A59" s="44"/>
      <c r="B59" s="44"/>
      <c r="C59" s="44"/>
    </row>
    <row r="60" spans="1:3" x14ac:dyDescent="0.3">
      <c r="A60" s="44"/>
      <c r="B60" s="44"/>
      <c r="C60" s="44"/>
    </row>
    <row r="61" spans="1:3" x14ac:dyDescent="0.3">
      <c r="A61" s="44"/>
      <c r="B61" s="44"/>
      <c r="C61" s="44"/>
    </row>
    <row r="62" spans="1:3" x14ac:dyDescent="0.3">
      <c r="A62" s="44"/>
      <c r="B62" s="44"/>
      <c r="C62" s="44"/>
    </row>
    <row r="63" spans="1:3" x14ac:dyDescent="0.3">
      <c r="A63" s="44"/>
      <c r="B63" s="44"/>
      <c r="C63" s="44"/>
    </row>
    <row r="64" spans="1:3" x14ac:dyDescent="0.3">
      <c r="A64" s="44"/>
      <c r="B64" s="44"/>
      <c r="C64" s="44"/>
    </row>
    <row r="65" spans="1:3" x14ac:dyDescent="0.3">
      <c r="A65" s="44"/>
      <c r="B65" s="44"/>
      <c r="C65" s="44"/>
    </row>
    <row r="66" spans="1:3" x14ac:dyDescent="0.3">
      <c r="A66" s="44"/>
      <c r="B66" s="44"/>
      <c r="C66" s="44"/>
    </row>
    <row r="67" spans="1:3" x14ac:dyDescent="0.3">
      <c r="A67" s="44"/>
      <c r="B67" s="44"/>
      <c r="C67" s="44"/>
    </row>
    <row r="68" spans="1:3" x14ac:dyDescent="0.3">
      <c r="A68" s="44"/>
      <c r="B68" s="44"/>
      <c r="C68" s="44"/>
    </row>
    <row r="69" spans="1:3" x14ac:dyDescent="0.3">
      <c r="A69" s="44"/>
      <c r="B69" s="44"/>
      <c r="C69" s="44"/>
    </row>
    <row r="70" spans="1:3" x14ac:dyDescent="0.3">
      <c r="A70" s="44"/>
      <c r="B70" s="44"/>
      <c r="C70" s="44"/>
    </row>
    <row r="71" spans="1:3" x14ac:dyDescent="0.3">
      <c r="A71" s="44"/>
      <c r="B71" s="44"/>
      <c r="C71" s="44"/>
    </row>
    <row r="72" spans="1:3" x14ac:dyDescent="0.3">
      <c r="A72" s="44"/>
      <c r="B72" s="44"/>
      <c r="C72" s="44"/>
    </row>
    <row r="73" spans="1:3" x14ac:dyDescent="0.3">
      <c r="A73" s="44"/>
      <c r="B73" s="44"/>
      <c r="C73" s="44"/>
    </row>
    <row r="74" spans="1:3" x14ac:dyDescent="0.3">
      <c r="A74" s="44"/>
      <c r="B74" s="44"/>
      <c r="C74" s="44"/>
    </row>
    <row r="75" spans="1:3" x14ac:dyDescent="0.3">
      <c r="A75" s="44"/>
      <c r="B75" s="44"/>
      <c r="C75" s="44"/>
    </row>
    <row r="76" spans="1:3" x14ac:dyDescent="0.3">
      <c r="A76" s="44"/>
      <c r="B76" s="44"/>
      <c r="C76" s="44"/>
    </row>
    <row r="77" spans="1:3" x14ac:dyDescent="0.3">
      <c r="A77" s="44"/>
      <c r="B77" s="44"/>
      <c r="C77" s="44"/>
    </row>
    <row r="78" spans="1:3" x14ac:dyDescent="0.3">
      <c r="A78" s="44"/>
      <c r="B78" s="44"/>
      <c r="C78" s="44"/>
    </row>
    <row r="79" spans="1:3" x14ac:dyDescent="0.3">
      <c r="A79" s="44"/>
      <c r="B79" s="44"/>
      <c r="C79" s="44"/>
    </row>
    <row r="80" spans="1:3" x14ac:dyDescent="0.3">
      <c r="A80" s="44"/>
      <c r="B80" s="44"/>
      <c r="C80" s="44"/>
    </row>
    <row r="81" spans="1:3" x14ac:dyDescent="0.3">
      <c r="A81" s="44"/>
      <c r="B81" s="44"/>
      <c r="C81" s="44"/>
    </row>
    <row r="82" spans="1:3" x14ac:dyDescent="0.3">
      <c r="A82" s="44"/>
      <c r="B82" s="44"/>
      <c r="C82" s="44"/>
    </row>
    <row r="83" spans="1:3" x14ac:dyDescent="0.3">
      <c r="A83" s="44"/>
      <c r="B83" s="44"/>
      <c r="C83" s="44"/>
    </row>
    <row r="84" spans="1:3" x14ac:dyDescent="0.3">
      <c r="A84" s="44"/>
      <c r="B84" s="44"/>
      <c r="C84" s="44"/>
    </row>
    <row r="85" spans="1:3" x14ac:dyDescent="0.3">
      <c r="A85" s="44"/>
      <c r="B85" s="44"/>
      <c r="C85" s="44"/>
    </row>
    <row r="86" spans="1:3" x14ac:dyDescent="0.3">
      <c r="A86" s="44"/>
      <c r="B86" s="44"/>
      <c r="C86" s="44"/>
    </row>
    <row r="87" spans="1:3" x14ac:dyDescent="0.3">
      <c r="A87" s="44"/>
      <c r="B87" s="44"/>
      <c r="C87" s="44"/>
    </row>
    <row r="88" spans="1:3" x14ac:dyDescent="0.3">
      <c r="A88" s="44"/>
      <c r="B88" s="44"/>
      <c r="C88" s="44"/>
    </row>
    <row r="89" spans="1:3" x14ac:dyDescent="0.3">
      <c r="A89" s="44"/>
      <c r="B89" s="44"/>
      <c r="C89" s="44"/>
    </row>
    <row r="90" spans="1:3" x14ac:dyDescent="0.3">
      <c r="A90" s="44"/>
      <c r="B90" s="44"/>
      <c r="C90" s="44"/>
    </row>
    <row r="91" spans="1:3" x14ac:dyDescent="0.3">
      <c r="A91" s="44"/>
      <c r="B91" s="44"/>
      <c r="C91" s="44"/>
    </row>
    <row r="92" spans="1:3" x14ac:dyDescent="0.3">
      <c r="A92" s="44"/>
      <c r="B92" s="44"/>
      <c r="C92" s="44"/>
    </row>
    <row r="93" spans="1:3" x14ac:dyDescent="0.3">
      <c r="A93" s="44"/>
      <c r="B93" s="44"/>
      <c r="C93" s="44"/>
    </row>
    <row r="94" spans="1:3" x14ac:dyDescent="0.3">
      <c r="A94" s="44"/>
      <c r="B94" s="44"/>
      <c r="C94" s="44"/>
    </row>
    <row r="95" spans="1:3" x14ac:dyDescent="0.3">
      <c r="A95" s="44"/>
      <c r="B95" s="44"/>
      <c r="C95" s="44"/>
    </row>
    <row r="96" spans="1:3" x14ac:dyDescent="0.3">
      <c r="A96" s="44"/>
      <c r="B96" s="44"/>
      <c r="C96" s="44"/>
    </row>
    <row r="97" spans="1:3" x14ac:dyDescent="0.3">
      <c r="A97" s="44"/>
      <c r="B97" s="44"/>
      <c r="C97" s="44"/>
    </row>
    <row r="98" spans="1:3" x14ac:dyDescent="0.3">
      <c r="A98" s="44"/>
      <c r="B98" s="44"/>
      <c r="C98" s="44"/>
    </row>
    <row r="99" spans="1:3" x14ac:dyDescent="0.3">
      <c r="A99" s="44"/>
      <c r="B99" s="44"/>
      <c r="C99" s="44"/>
    </row>
    <row r="100" spans="1:3" x14ac:dyDescent="0.3">
      <c r="A100" s="44"/>
      <c r="B100" s="44"/>
      <c r="C100" s="44"/>
    </row>
    <row r="101" spans="1:3" x14ac:dyDescent="0.3">
      <c r="A101" s="44"/>
      <c r="B101" s="44"/>
      <c r="C101" s="44"/>
    </row>
    <row r="102" spans="1:3" x14ac:dyDescent="0.3">
      <c r="A102" s="44"/>
      <c r="B102" s="44"/>
      <c r="C102" s="44"/>
    </row>
    <row r="103" spans="1:3" x14ac:dyDescent="0.3">
      <c r="A103" s="44"/>
      <c r="B103" s="44"/>
      <c r="C103" s="44"/>
    </row>
    <row r="104" spans="1:3" x14ac:dyDescent="0.3">
      <c r="A104" s="44"/>
      <c r="B104" s="44"/>
      <c r="C104" s="44"/>
    </row>
    <row r="105" spans="1:3" x14ac:dyDescent="0.3">
      <c r="A105" s="44"/>
      <c r="B105" s="44"/>
      <c r="C105" s="44"/>
    </row>
    <row r="106" spans="1:3" x14ac:dyDescent="0.3">
      <c r="A106" s="44"/>
      <c r="B106" s="44"/>
      <c r="C106" s="44"/>
    </row>
    <row r="107" spans="1:3" x14ac:dyDescent="0.3">
      <c r="A107" s="44"/>
      <c r="B107" s="44"/>
      <c r="C107" s="44"/>
    </row>
    <row r="108" spans="1:3" x14ac:dyDescent="0.3">
      <c r="A108" s="44"/>
      <c r="B108" s="44"/>
      <c r="C108" s="44"/>
    </row>
    <row r="109" spans="1:3" x14ac:dyDescent="0.3">
      <c r="A109" s="44"/>
      <c r="B109" s="44"/>
      <c r="C109" s="44"/>
    </row>
    <row r="110" spans="1:3" x14ac:dyDescent="0.3">
      <c r="A110" s="44"/>
      <c r="B110" s="44"/>
      <c r="C110" s="44"/>
    </row>
    <row r="111" spans="1:3" x14ac:dyDescent="0.3">
      <c r="A111" s="44"/>
      <c r="B111" s="44"/>
      <c r="C111" s="44"/>
    </row>
    <row r="112" spans="1:3" x14ac:dyDescent="0.3">
      <c r="A112" s="44"/>
      <c r="B112" s="44"/>
      <c r="C112" s="44"/>
    </row>
    <row r="113" spans="1:3" x14ac:dyDescent="0.3">
      <c r="A113" s="44"/>
      <c r="B113" s="44"/>
      <c r="C113" s="44"/>
    </row>
    <row r="114" spans="1:3" x14ac:dyDescent="0.3">
      <c r="A114" s="44"/>
      <c r="B114" s="44"/>
      <c r="C114" s="44"/>
    </row>
    <row r="115" spans="1:3" x14ac:dyDescent="0.3">
      <c r="A115" s="44"/>
      <c r="B115" s="44"/>
      <c r="C115" s="44"/>
    </row>
    <row r="116" spans="1:3" x14ac:dyDescent="0.3">
      <c r="A116" s="44"/>
      <c r="B116" s="44"/>
      <c r="C116" s="44"/>
    </row>
    <row r="117" spans="1:3" x14ac:dyDescent="0.3">
      <c r="A117" s="44"/>
      <c r="B117" s="44"/>
      <c r="C117" s="44"/>
    </row>
    <row r="118" spans="1:3" x14ac:dyDescent="0.3">
      <c r="A118" s="44"/>
      <c r="B118" s="44"/>
      <c r="C118" s="44"/>
    </row>
    <row r="119" spans="1:3" x14ac:dyDescent="0.3">
      <c r="A119" s="44"/>
      <c r="B119" s="44"/>
      <c r="C119" s="44"/>
    </row>
    <row r="120" spans="1:3" x14ac:dyDescent="0.3">
      <c r="A120" s="44"/>
      <c r="B120" s="44"/>
      <c r="C120" s="44"/>
    </row>
    <row r="121" spans="1:3" x14ac:dyDescent="0.3">
      <c r="A121" s="44"/>
      <c r="B121" s="44"/>
      <c r="C121" s="44"/>
    </row>
    <row r="122" spans="1:3" x14ac:dyDescent="0.3">
      <c r="A122" s="44"/>
      <c r="B122" s="44"/>
      <c r="C122" s="44"/>
    </row>
    <row r="123" spans="1:3" x14ac:dyDescent="0.3">
      <c r="A123" s="44"/>
      <c r="B123" s="44"/>
      <c r="C123" s="44"/>
    </row>
    <row r="124" spans="1:3" x14ac:dyDescent="0.3">
      <c r="A124" s="44"/>
      <c r="B124" s="44"/>
      <c r="C124" s="44"/>
    </row>
    <row r="125" spans="1:3" x14ac:dyDescent="0.3">
      <c r="A125" s="44"/>
      <c r="B125" s="44"/>
      <c r="C125" s="44"/>
    </row>
    <row r="126" spans="1:3" x14ac:dyDescent="0.3">
      <c r="A126" s="44"/>
      <c r="B126" s="44"/>
      <c r="C126" s="44"/>
    </row>
    <row r="127" spans="1:3" x14ac:dyDescent="0.3">
      <c r="A127" s="44"/>
      <c r="B127" s="44"/>
      <c r="C127" s="44"/>
    </row>
    <row r="128" spans="1:3" x14ac:dyDescent="0.3">
      <c r="A128" s="44"/>
      <c r="B128" s="44"/>
      <c r="C128" s="44"/>
    </row>
    <row r="129" spans="1:3" x14ac:dyDescent="0.3">
      <c r="A129" s="44"/>
      <c r="B129" s="44"/>
      <c r="C129" s="44"/>
    </row>
    <row r="130" spans="1:3" x14ac:dyDescent="0.3">
      <c r="A130" s="44"/>
      <c r="B130" s="44"/>
      <c r="C130" s="44"/>
    </row>
    <row r="131" spans="1:3" x14ac:dyDescent="0.3">
      <c r="A131" s="44"/>
      <c r="B131" s="44"/>
      <c r="C131" s="44"/>
    </row>
    <row r="132" spans="1:3" x14ac:dyDescent="0.3">
      <c r="A132" s="44"/>
      <c r="B132" s="44"/>
      <c r="C132" s="44"/>
    </row>
    <row r="133" spans="1:3" x14ac:dyDescent="0.3">
      <c r="A133" s="44"/>
      <c r="B133" s="44"/>
      <c r="C133" s="44"/>
    </row>
    <row r="134" spans="1:3" x14ac:dyDescent="0.3">
      <c r="A134" s="44"/>
      <c r="B134" s="44"/>
      <c r="C134" s="44"/>
    </row>
    <row r="135" spans="1:3" x14ac:dyDescent="0.3">
      <c r="A135" s="44"/>
      <c r="B135" s="44"/>
      <c r="C135" s="44"/>
    </row>
    <row r="136" spans="1:3" x14ac:dyDescent="0.3">
      <c r="A136" s="44"/>
      <c r="B136" s="44"/>
      <c r="C136" s="44"/>
    </row>
    <row r="137" spans="1:3" x14ac:dyDescent="0.3">
      <c r="A137" s="44"/>
      <c r="B137" s="44"/>
      <c r="C137" s="44"/>
    </row>
    <row r="138" spans="1:3" x14ac:dyDescent="0.3">
      <c r="A138" s="44"/>
      <c r="B138" s="44"/>
      <c r="C138" s="44"/>
    </row>
    <row r="139" spans="1:3" x14ac:dyDescent="0.3">
      <c r="A139" s="44"/>
      <c r="B139" s="44"/>
      <c r="C139" s="44"/>
    </row>
    <row r="140" spans="1:3" x14ac:dyDescent="0.3">
      <c r="A140" s="44"/>
      <c r="B140" s="44"/>
      <c r="C140" s="44"/>
    </row>
    <row r="141" spans="1:3" x14ac:dyDescent="0.3">
      <c r="A141" s="44"/>
      <c r="B141" s="44"/>
      <c r="C141" s="44"/>
    </row>
    <row r="142" spans="1:3" x14ac:dyDescent="0.3">
      <c r="A142" s="44"/>
      <c r="B142" s="44"/>
      <c r="C142" s="44"/>
    </row>
    <row r="143" spans="1:3" x14ac:dyDescent="0.3">
      <c r="A143" s="44"/>
      <c r="B143" s="44"/>
      <c r="C143" s="44"/>
    </row>
    <row r="144" spans="1:3" x14ac:dyDescent="0.3">
      <c r="A144" s="44"/>
      <c r="B144" s="44"/>
      <c r="C144" s="44"/>
    </row>
    <row r="145" spans="1:3" x14ac:dyDescent="0.3">
      <c r="A145" s="44"/>
      <c r="B145" s="44"/>
      <c r="C145" s="44"/>
    </row>
    <row r="146" spans="1:3" x14ac:dyDescent="0.3">
      <c r="A146" s="44"/>
      <c r="B146" s="44"/>
      <c r="C146" s="44"/>
    </row>
    <row r="147" spans="1:3" x14ac:dyDescent="0.3">
      <c r="A147" s="44"/>
      <c r="B147" s="44"/>
      <c r="C147" s="44"/>
    </row>
    <row r="148" spans="1:3" x14ac:dyDescent="0.3">
      <c r="A148" s="44"/>
      <c r="B148" s="44"/>
      <c r="C148" s="44"/>
    </row>
    <row r="149" spans="1:3" x14ac:dyDescent="0.3">
      <c r="A149" s="44"/>
      <c r="B149" s="44"/>
      <c r="C149" s="44"/>
    </row>
    <row r="150" spans="1:3" x14ac:dyDescent="0.3">
      <c r="A150" s="44"/>
      <c r="B150" s="44"/>
      <c r="C150" s="44"/>
    </row>
    <row r="151" spans="1:3" x14ac:dyDescent="0.3">
      <c r="A151" s="44"/>
      <c r="B151" s="44"/>
      <c r="C151" s="44"/>
    </row>
    <row r="152" spans="1:3" x14ac:dyDescent="0.3">
      <c r="A152" s="44"/>
      <c r="B152" s="44"/>
      <c r="C152" s="44"/>
    </row>
    <row r="153" spans="1:3" x14ac:dyDescent="0.3">
      <c r="A153" s="44"/>
      <c r="B153" s="44"/>
      <c r="C153" s="44"/>
    </row>
    <row r="154" spans="1:3" x14ac:dyDescent="0.3">
      <c r="A154" s="44"/>
      <c r="B154" s="44"/>
      <c r="C154" s="44"/>
    </row>
    <row r="155" spans="1:3" x14ac:dyDescent="0.3">
      <c r="A155" s="44"/>
      <c r="B155" s="44"/>
      <c r="C155" s="44"/>
    </row>
    <row r="156" spans="1:3" x14ac:dyDescent="0.3">
      <c r="A156" s="44"/>
      <c r="B156" s="44"/>
      <c r="C156" s="44"/>
    </row>
    <row r="157" spans="1:3" x14ac:dyDescent="0.3">
      <c r="A157" s="44"/>
      <c r="B157" s="44"/>
      <c r="C157" s="44"/>
    </row>
    <row r="158" spans="1:3" x14ac:dyDescent="0.3">
      <c r="A158" s="44"/>
      <c r="B158" s="44"/>
      <c r="C158" s="44"/>
    </row>
    <row r="159" spans="1:3" x14ac:dyDescent="0.3">
      <c r="A159" s="44"/>
      <c r="B159" s="44"/>
      <c r="C159" s="44"/>
    </row>
    <row r="160" spans="1:3" x14ac:dyDescent="0.3">
      <c r="A160" s="44"/>
      <c r="B160" s="44"/>
      <c r="C160" s="44"/>
    </row>
    <row r="161" spans="1:3" x14ac:dyDescent="0.3">
      <c r="A161" s="44"/>
      <c r="B161" s="44"/>
      <c r="C161" s="44"/>
    </row>
    <row r="162" spans="1:3" x14ac:dyDescent="0.3">
      <c r="A162" s="44"/>
      <c r="B162" s="44"/>
      <c r="C162" s="44"/>
    </row>
    <row r="163" spans="1:3" x14ac:dyDescent="0.3">
      <c r="A163" s="44"/>
      <c r="B163" s="44"/>
      <c r="C163" s="44"/>
    </row>
    <row r="164" spans="1:3" x14ac:dyDescent="0.3">
      <c r="A164" s="44"/>
      <c r="B164" s="44"/>
      <c r="C164" s="44"/>
    </row>
    <row r="165" spans="1:3" x14ac:dyDescent="0.3">
      <c r="A165" s="44"/>
      <c r="B165" s="44"/>
      <c r="C165" s="44"/>
    </row>
    <row r="166" spans="1:3" x14ac:dyDescent="0.3">
      <c r="A166" s="44"/>
      <c r="B166" s="44"/>
      <c r="C166" s="44"/>
    </row>
    <row r="167" spans="1:3" x14ac:dyDescent="0.3">
      <c r="A167" s="44"/>
      <c r="B167" s="44"/>
      <c r="C167" s="44"/>
    </row>
    <row r="168" spans="1:3" x14ac:dyDescent="0.3">
      <c r="A168" s="44"/>
      <c r="B168" s="44"/>
      <c r="C168" s="44"/>
    </row>
    <row r="169" spans="1:3" x14ac:dyDescent="0.3">
      <c r="A169" s="44"/>
      <c r="B169" s="44"/>
      <c r="C169" s="44"/>
    </row>
    <row r="170" spans="1:3" x14ac:dyDescent="0.3">
      <c r="A170" s="44"/>
      <c r="B170" s="44"/>
      <c r="C170" s="44"/>
    </row>
    <row r="171" spans="1:3" x14ac:dyDescent="0.3">
      <c r="A171" s="44"/>
      <c r="B171" s="44"/>
      <c r="C171" s="44"/>
    </row>
    <row r="172" spans="1:3" x14ac:dyDescent="0.3">
      <c r="A172" s="44"/>
      <c r="B172" s="44"/>
      <c r="C172" s="44"/>
    </row>
    <row r="173" spans="1:3" x14ac:dyDescent="0.3">
      <c r="A173" s="44"/>
      <c r="B173" s="44"/>
      <c r="C173" s="44"/>
    </row>
    <row r="174" spans="1:3" x14ac:dyDescent="0.3">
      <c r="A174" s="44"/>
      <c r="B174" s="44"/>
      <c r="C174" s="44"/>
    </row>
    <row r="175" spans="1:3" x14ac:dyDescent="0.3">
      <c r="A175" s="44"/>
      <c r="B175" s="44"/>
      <c r="C175" s="44"/>
    </row>
    <row r="176" spans="1:3" x14ac:dyDescent="0.3">
      <c r="A176" s="44"/>
      <c r="B176" s="44"/>
      <c r="C176" s="44"/>
    </row>
    <row r="177" spans="1:3" x14ac:dyDescent="0.3">
      <c r="A177" s="44"/>
      <c r="B177" s="44"/>
      <c r="C177" s="44"/>
    </row>
    <row r="178" spans="1:3" x14ac:dyDescent="0.3">
      <c r="A178" s="44"/>
      <c r="B178" s="44"/>
      <c r="C178" s="44"/>
    </row>
    <row r="179" spans="1:3" x14ac:dyDescent="0.3">
      <c r="A179" s="44"/>
      <c r="B179" s="44"/>
      <c r="C179" s="44"/>
    </row>
    <row r="180" spans="1:3" x14ac:dyDescent="0.3">
      <c r="A180" s="44"/>
      <c r="B180" s="44"/>
      <c r="C180" s="44"/>
    </row>
    <row r="181" spans="1:3" x14ac:dyDescent="0.3">
      <c r="A181" s="44"/>
      <c r="B181" s="44"/>
      <c r="C181" s="44"/>
    </row>
    <row r="182" spans="1:3" x14ac:dyDescent="0.3">
      <c r="A182" s="44"/>
      <c r="B182" s="44"/>
      <c r="C182" s="44"/>
    </row>
    <row r="183" spans="1:3" x14ac:dyDescent="0.3">
      <c r="A183" s="44"/>
      <c r="B183" s="44"/>
      <c r="C183" s="44"/>
    </row>
    <row r="184" spans="1:3" x14ac:dyDescent="0.3">
      <c r="A184" s="44"/>
      <c r="B184" s="44"/>
      <c r="C184" s="44"/>
    </row>
    <row r="185" spans="1:3" x14ac:dyDescent="0.3">
      <c r="A185" s="44"/>
      <c r="B185" s="44"/>
      <c r="C185" s="44"/>
    </row>
    <row r="186" spans="1:3" x14ac:dyDescent="0.3">
      <c r="A186" s="44"/>
      <c r="B186" s="44"/>
      <c r="C186" s="44"/>
    </row>
    <row r="187" spans="1:3" x14ac:dyDescent="0.3">
      <c r="A187" s="44"/>
      <c r="B187" s="44"/>
      <c r="C187" s="44"/>
    </row>
    <row r="188" spans="1:3" x14ac:dyDescent="0.3">
      <c r="A188" s="44"/>
      <c r="B188" s="44"/>
      <c r="C188" s="44"/>
    </row>
    <row r="189" spans="1:3" x14ac:dyDescent="0.3">
      <c r="A189" s="44"/>
      <c r="B189" s="44"/>
      <c r="C189" s="44"/>
    </row>
    <row r="190" spans="1:3" x14ac:dyDescent="0.3">
      <c r="A190" s="44"/>
      <c r="B190" s="44"/>
      <c r="C190" s="44"/>
    </row>
    <row r="191" spans="1:3" x14ac:dyDescent="0.3">
      <c r="A191" s="44"/>
      <c r="B191" s="44"/>
      <c r="C191" s="44"/>
    </row>
    <row r="192" spans="1:3" x14ac:dyDescent="0.3">
      <c r="A192" s="44"/>
      <c r="B192" s="44"/>
      <c r="C192" s="44"/>
    </row>
    <row r="193" spans="1:3" x14ac:dyDescent="0.3">
      <c r="A193" s="44"/>
      <c r="B193" s="44"/>
      <c r="C193" s="44"/>
    </row>
    <row r="194" spans="1:3" x14ac:dyDescent="0.3">
      <c r="A194" s="44"/>
      <c r="B194" s="44"/>
      <c r="C194" s="44"/>
    </row>
    <row r="195" spans="1:3" x14ac:dyDescent="0.3">
      <c r="A195" s="44"/>
      <c r="B195" s="44"/>
      <c r="C195" s="44"/>
    </row>
    <row r="196" spans="1:3" x14ac:dyDescent="0.3">
      <c r="A196" s="44"/>
      <c r="B196" s="44"/>
      <c r="C196" s="44"/>
    </row>
    <row r="197" spans="1:3" x14ac:dyDescent="0.3">
      <c r="A197" s="44"/>
      <c r="B197" s="44"/>
      <c r="C197" s="44"/>
    </row>
    <row r="198" spans="1:3" x14ac:dyDescent="0.3">
      <c r="A198" s="44"/>
      <c r="B198" s="44"/>
      <c r="C198" s="44"/>
    </row>
    <row r="199" spans="1:3" x14ac:dyDescent="0.3">
      <c r="A199" s="44"/>
      <c r="B199" s="44"/>
      <c r="C199" s="44"/>
    </row>
    <row r="200" spans="1:3" x14ac:dyDescent="0.3">
      <c r="A200" s="44"/>
      <c r="B200" s="44"/>
      <c r="C200" s="44"/>
    </row>
    <row r="201" spans="1:3" x14ac:dyDescent="0.3">
      <c r="A201" s="44"/>
      <c r="B201" s="44"/>
      <c r="C201" s="44"/>
    </row>
    <row r="202" spans="1:3" x14ac:dyDescent="0.3">
      <c r="A202" s="44"/>
      <c r="B202" s="44"/>
      <c r="C202" s="44"/>
    </row>
    <row r="203" spans="1:3" x14ac:dyDescent="0.3">
      <c r="A203" s="44"/>
      <c r="B203" s="44"/>
      <c r="C203" s="44"/>
    </row>
    <row r="204" spans="1:3" x14ac:dyDescent="0.3">
      <c r="A204" s="44"/>
      <c r="B204" s="44"/>
      <c r="C204" s="44"/>
    </row>
    <row r="205" spans="1:3" x14ac:dyDescent="0.3">
      <c r="A205" s="44"/>
      <c r="B205" s="44"/>
      <c r="C205" s="44"/>
    </row>
    <row r="206" spans="1:3" x14ac:dyDescent="0.3">
      <c r="A206" s="44"/>
      <c r="B206" s="44"/>
      <c r="C206" s="44"/>
    </row>
    <row r="207" spans="1:3" x14ac:dyDescent="0.3">
      <c r="A207" s="44"/>
      <c r="B207" s="44"/>
      <c r="C207" s="44"/>
    </row>
    <row r="208" spans="1:3" x14ac:dyDescent="0.3">
      <c r="A208" s="44"/>
      <c r="B208" s="44"/>
      <c r="C208" s="44"/>
    </row>
    <row r="209" spans="1:3" x14ac:dyDescent="0.3">
      <c r="A209" s="44"/>
      <c r="B209" s="44"/>
      <c r="C209" s="44"/>
    </row>
    <row r="210" spans="1:3" x14ac:dyDescent="0.3">
      <c r="A210" s="44"/>
      <c r="B210" s="44"/>
      <c r="C210" s="44"/>
    </row>
    <row r="211" spans="1:3" x14ac:dyDescent="0.3">
      <c r="A211" s="44"/>
      <c r="B211" s="44"/>
      <c r="C211" s="44"/>
    </row>
    <row r="212" spans="1:3" x14ac:dyDescent="0.3">
      <c r="A212" s="44"/>
      <c r="B212" s="44"/>
      <c r="C212" s="44"/>
    </row>
    <row r="213" spans="1:3" x14ac:dyDescent="0.3">
      <c r="A213" s="44"/>
      <c r="B213" s="44"/>
      <c r="C213" s="44"/>
    </row>
    <row r="214" spans="1:3" x14ac:dyDescent="0.3">
      <c r="A214" s="44"/>
      <c r="B214" s="44"/>
      <c r="C214" s="44"/>
    </row>
    <row r="215" spans="1:3" x14ac:dyDescent="0.3">
      <c r="A215" s="44"/>
      <c r="B215" s="44"/>
      <c r="C215" s="44"/>
    </row>
    <row r="216" spans="1:3" x14ac:dyDescent="0.3">
      <c r="A216" s="44"/>
      <c r="B216" s="44"/>
      <c r="C216" s="44"/>
    </row>
    <row r="217" spans="1:3" x14ac:dyDescent="0.3">
      <c r="A217" s="44"/>
      <c r="B217" s="44"/>
      <c r="C217" s="44"/>
    </row>
    <row r="218" spans="1:3" x14ac:dyDescent="0.3">
      <c r="A218" s="44"/>
      <c r="B218" s="44"/>
      <c r="C218" s="44"/>
    </row>
    <row r="219" spans="1:3" x14ac:dyDescent="0.3">
      <c r="A219" s="44"/>
      <c r="B219" s="44"/>
      <c r="C219" s="44"/>
    </row>
    <row r="220" spans="1:3" x14ac:dyDescent="0.3">
      <c r="A220" s="44"/>
      <c r="B220" s="44"/>
      <c r="C220" s="44"/>
    </row>
    <row r="221" spans="1:3" x14ac:dyDescent="0.3">
      <c r="A221" s="44"/>
      <c r="B221" s="44"/>
      <c r="C221" s="44"/>
    </row>
    <row r="222" spans="1:3" x14ac:dyDescent="0.3">
      <c r="A222" s="44"/>
      <c r="B222" s="44"/>
      <c r="C222" s="44"/>
    </row>
    <row r="223" spans="1:3" x14ac:dyDescent="0.3">
      <c r="A223" s="44"/>
      <c r="B223" s="44"/>
      <c r="C223" s="44"/>
    </row>
    <row r="224" spans="1:3" x14ac:dyDescent="0.3">
      <c r="A224" s="44"/>
      <c r="B224" s="44"/>
      <c r="C224" s="44"/>
    </row>
    <row r="225" spans="1:3" x14ac:dyDescent="0.3">
      <c r="A225" s="44"/>
      <c r="B225" s="44"/>
      <c r="C225" s="44"/>
    </row>
    <row r="226" spans="1:3" x14ac:dyDescent="0.3">
      <c r="A226" s="44"/>
      <c r="B226" s="44"/>
      <c r="C226" s="44"/>
    </row>
    <row r="227" spans="1:3" x14ac:dyDescent="0.3">
      <c r="A227" s="44"/>
      <c r="B227" s="44"/>
      <c r="C227" s="44"/>
    </row>
    <row r="228" spans="1:3" x14ac:dyDescent="0.3">
      <c r="A228" s="44"/>
      <c r="B228" s="44"/>
      <c r="C228" s="44"/>
    </row>
    <row r="229" spans="1:3" x14ac:dyDescent="0.3">
      <c r="A229" s="44"/>
      <c r="B229" s="44"/>
      <c r="C229" s="44"/>
    </row>
    <row r="230" spans="1:3" x14ac:dyDescent="0.3">
      <c r="A230" s="44"/>
      <c r="B230" s="44"/>
      <c r="C230" s="44"/>
    </row>
    <row r="231" spans="1:3" x14ac:dyDescent="0.3">
      <c r="A231" s="44"/>
      <c r="B231" s="44"/>
      <c r="C231" s="44"/>
    </row>
    <row r="232" spans="1:3" x14ac:dyDescent="0.3">
      <c r="A232" s="44"/>
      <c r="B232" s="44"/>
      <c r="C232" s="44"/>
    </row>
    <row r="233" spans="1:3" x14ac:dyDescent="0.3">
      <c r="A233" s="44"/>
      <c r="B233" s="44"/>
      <c r="C233" s="44"/>
    </row>
    <row r="234" spans="1:3" x14ac:dyDescent="0.3">
      <c r="A234" s="44"/>
      <c r="B234" s="44"/>
      <c r="C234" s="44"/>
    </row>
    <row r="235" spans="1:3" x14ac:dyDescent="0.3">
      <c r="A235" s="44"/>
      <c r="B235" s="44"/>
      <c r="C235" s="44"/>
    </row>
    <row r="236" spans="1:3" x14ac:dyDescent="0.3">
      <c r="A236" s="44"/>
      <c r="B236" s="44"/>
      <c r="C236" s="44"/>
    </row>
    <row r="237" spans="1:3" x14ac:dyDescent="0.3">
      <c r="A237" s="44"/>
      <c r="B237" s="44"/>
      <c r="C237" s="44"/>
    </row>
    <row r="238" spans="1:3" x14ac:dyDescent="0.3">
      <c r="A238" s="44"/>
      <c r="B238" s="44"/>
      <c r="C238" s="44"/>
    </row>
    <row r="239" spans="1:3" x14ac:dyDescent="0.3">
      <c r="A239" s="44"/>
      <c r="B239" s="44"/>
      <c r="C239" s="44"/>
    </row>
    <row r="240" spans="1:3" x14ac:dyDescent="0.3">
      <c r="A240" s="44"/>
      <c r="B240" s="44"/>
      <c r="C240" s="44"/>
    </row>
    <row r="241" spans="1:3" x14ac:dyDescent="0.3">
      <c r="A241" s="44"/>
      <c r="B241" s="44"/>
      <c r="C241" s="44"/>
    </row>
    <row r="242" spans="1:3" x14ac:dyDescent="0.3">
      <c r="A242" s="44"/>
      <c r="B242" s="44"/>
      <c r="C242" s="44"/>
    </row>
    <row r="243" spans="1:3" x14ac:dyDescent="0.3">
      <c r="A243" s="44"/>
      <c r="B243" s="44"/>
      <c r="C243" s="44"/>
    </row>
    <row r="244" spans="1:3" x14ac:dyDescent="0.3">
      <c r="A244" s="44"/>
      <c r="B244" s="44"/>
      <c r="C244" s="44"/>
    </row>
    <row r="245" spans="1:3" x14ac:dyDescent="0.3">
      <c r="A245" s="44"/>
      <c r="B245" s="44"/>
      <c r="C245" s="44"/>
    </row>
    <row r="246" spans="1:3" x14ac:dyDescent="0.3">
      <c r="A246" s="44"/>
      <c r="B246" s="44"/>
      <c r="C246" s="44"/>
    </row>
    <row r="247" spans="1:3" x14ac:dyDescent="0.3">
      <c r="A247" s="44"/>
      <c r="B247" s="44"/>
      <c r="C247" s="44"/>
    </row>
    <row r="248" spans="1:3" x14ac:dyDescent="0.3">
      <c r="A248" s="44"/>
      <c r="B248" s="44"/>
      <c r="C248" s="44"/>
    </row>
    <row r="249" spans="1:3" x14ac:dyDescent="0.3">
      <c r="A249" s="44"/>
      <c r="B249" s="44"/>
      <c r="C249" s="44"/>
    </row>
    <row r="250" spans="1:3" x14ac:dyDescent="0.3">
      <c r="A250" s="44"/>
      <c r="B250" s="44"/>
      <c r="C250" s="44"/>
    </row>
    <row r="251" spans="1:3" x14ac:dyDescent="0.3">
      <c r="A251" s="44"/>
      <c r="B251" s="44"/>
      <c r="C251" s="44"/>
    </row>
    <row r="252" spans="1:3" x14ac:dyDescent="0.3">
      <c r="A252" s="44"/>
      <c r="B252" s="44"/>
      <c r="C252" s="44"/>
    </row>
    <row r="253" spans="1:3" x14ac:dyDescent="0.3">
      <c r="A253" s="44"/>
      <c r="B253" s="44"/>
      <c r="C253" s="44"/>
    </row>
    <row r="254" spans="1:3" x14ac:dyDescent="0.3">
      <c r="A254" s="44"/>
      <c r="B254" s="44"/>
      <c r="C254" s="44"/>
    </row>
    <row r="255" spans="1:3" x14ac:dyDescent="0.3">
      <c r="A255" s="44"/>
      <c r="B255" s="44"/>
      <c r="C255" s="44"/>
    </row>
    <row r="256" spans="1:3" x14ac:dyDescent="0.3">
      <c r="A256" s="44"/>
      <c r="B256" s="44"/>
      <c r="C256" s="44"/>
    </row>
    <row r="257" spans="1:3" x14ac:dyDescent="0.3">
      <c r="A257" s="44"/>
      <c r="B257" s="44"/>
      <c r="C257" s="44"/>
    </row>
    <row r="258" spans="1:3" x14ac:dyDescent="0.3">
      <c r="A258" s="44"/>
      <c r="B258" s="44"/>
      <c r="C258" s="44"/>
    </row>
    <row r="259" spans="1:3" x14ac:dyDescent="0.3">
      <c r="A259" s="44"/>
      <c r="B259" s="44"/>
      <c r="C259" s="44"/>
    </row>
    <row r="260" spans="1:3" x14ac:dyDescent="0.3">
      <c r="A260" s="44"/>
      <c r="B260" s="44"/>
      <c r="C260" s="44"/>
    </row>
    <row r="261" spans="1:3" x14ac:dyDescent="0.3">
      <c r="A261" s="44"/>
      <c r="B261" s="44"/>
      <c r="C261" s="44"/>
    </row>
    <row r="262" spans="1:3" x14ac:dyDescent="0.3">
      <c r="A262" s="44"/>
      <c r="B262" s="44"/>
      <c r="C262" s="44"/>
    </row>
    <row r="263" spans="1:3" x14ac:dyDescent="0.3">
      <c r="A263" s="44"/>
      <c r="B263" s="44"/>
      <c r="C263" s="44"/>
    </row>
    <row r="264" spans="1:3" x14ac:dyDescent="0.3">
      <c r="A264" s="44"/>
      <c r="B264" s="44"/>
      <c r="C264" s="44"/>
    </row>
    <row r="265" spans="1:3" x14ac:dyDescent="0.3">
      <c r="A265" s="44"/>
      <c r="B265" s="44"/>
      <c r="C265" s="44"/>
    </row>
    <row r="266" spans="1:3" x14ac:dyDescent="0.3">
      <c r="A266" s="44"/>
      <c r="B266" s="44"/>
      <c r="C266" s="44"/>
    </row>
    <row r="267" spans="1:3" x14ac:dyDescent="0.3">
      <c r="A267" s="44"/>
      <c r="B267" s="44"/>
      <c r="C267" s="44"/>
    </row>
    <row r="268" spans="1:3" x14ac:dyDescent="0.3">
      <c r="A268" s="44"/>
      <c r="B268" s="44"/>
      <c r="C268" s="44"/>
    </row>
    <row r="269" spans="1:3" x14ac:dyDescent="0.3">
      <c r="A269" s="44"/>
      <c r="B269" s="44"/>
      <c r="C269" s="44"/>
    </row>
    <row r="270" spans="1:3" x14ac:dyDescent="0.3">
      <c r="A270" s="44"/>
      <c r="B270" s="44"/>
      <c r="C270" s="44"/>
    </row>
    <row r="271" spans="1:3" x14ac:dyDescent="0.3">
      <c r="A271" s="44"/>
      <c r="B271" s="44"/>
      <c r="C271" s="44"/>
    </row>
    <row r="272" spans="1:3" x14ac:dyDescent="0.3">
      <c r="A272" s="44"/>
      <c r="B272" s="44"/>
      <c r="C272" s="44"/>
    </row>
    <row r="273" spans="1:3" x14ac:dyDescent="0.3">
      <c r="A273" s="44"/>
      <c r="B273" s="44"/>
      <c r="C273" s="44"/>
    </row>
    <row r="274" spans="1:3" x14ac:dyDescent="0.3">
      <c r="A274" s="44"/>
      <c r="B274" s="44"/>
      <c r="C274" s="44"/>
    </row>
    <row r="275" spans="1:3" x14ac:dyDescent="0.3">
      <c r="A275" s="44"/>
      <c r="B275" s="44"/>
      <c r="C275" s="44"/>
    </row>
    <row r="276" spans="1:3" x14ac:dyDescent="0.3">
      <c r="A276" s="44"/>
      <c r="B276" s="44"/>
      <c r="C276" s="44"/>
    </row>
    <row r="277" spans="1:3" x14ac:dyDescent="0.3">
      <c r="A277" s="44"/>
      <c r="B277" s="44"/>
      <c r="C277" s="44"/>
    </row>
    <row r="278" spans="1:3" x14ac:dyDescent="0.3">
      <c r="A278" s="44"/>
      <c r="B278" s="44"/>
      <c r="C278" s="44"/>
    </row>
    <row r="279" spans="1:3" x14ac:dyDescent="0.3">
      <c r="A279" s="44"/>
      <c r="B279" s="44"/>
      <c r="C279" s="44"/>
    </row>
    <row r="280" spans="1:3" x14ac:dyDescent="0.3">
      <c r="A280" s="44"/>
      <c r="B280" s="44"/>
      <c r="C280" s="44"/>
    </row>
    <row r="281" spans="1:3" x14ac:dyDescent="0.3">
      <c r="A281" s="44"/>
      <c r="B281" s="44"/>
      <c r="C281" s="44"/>
    </row>
    <row r="282" spans="1:3" x14ac:dyDescent="0.3">
      <c r="A282" s="44"/>
      <c r="B282" s="44"/>
      <c r="C282" s="44"/>
    </row>
    <row r="283" spans="1:3" x14ac:dyDescent="0.3">
      <c r="A283" s="44"/>
      <c r="B283" s="44"/>
      <c r="C283" s="44"/>
    </row>
    <row r="284" spans="1:3" x14ac:dyDescent="0.3">
      <c r="A284" s="44"/>
      <c r="B284" s="44"/>
      <c r="C284" s="44"/>
    </row>
    <row r="285" spans="1:3" x14ac:dyDescent="0.3">
      <c r="A285" s="44"/>
      <c r="B285" s="44"/>
      <c r="C285" s="44"/>
    </row>
    <row r="286" spans="1:3" x14ac:dyDescent="0.3">
      <c r="A286" s="44"/>
      <c r="B286" s="44"/>
      <c r="C286" s="44"/>
    </row>
    <row r="287" spans="1:3" x14ac:dyDescent="0.3">
      <c r="A287" s="44"/>
      <c r="B287" s="44"/>
      <c r="C287" s="44"/>
    </row>
    <row r="288" spans="1:3" x14ac:dyDescent="0.3">
      <c r="A288" s="44"/>
      <c r="B288" s="44"/>
      <c r="C288" s="44"/>
    </row>
    <row r="289" spans="1:3" x14ac:dyDescent="0.3">
      <c r="A289" s="44"/>
      <c r="B289" s="44"/>
      <c r="C289" s="44"/>
    </row>
    <row r="290" spans="1:3" x14ac:dyDescent="0.3">
      <c r="A290" s="44"/>
      <c r="B290" s="44"/>
      <c r="C290" s="44"/>
    </row>
    <row r="291" spans="1:3" x14ac:dyDescent="0.3">
      <c r="A291" s="44"/>
      <c r="B291" s="44"/>
      <c r="C291" s="44"/>
    </row>
    <row r="292" spans="1:3" x14ac:dyDescent="0.3">
      <c r="A292" s="44"/>
      <c r="B292" s="44"/>
      <c r="C292" s="44"/>
    </row>
    <row r="293" spans="1:3" x14ac:dyDescent="0.3">
      <c r="A293" s="44"/>
      <c r="B293" s="44"/>
      <c r="C293" s="44"/>
    </row>
    <row r="294" spans="1:3" x14ac:dyDescent="0.3">
      <c r="A294" s="44"/>
      <c r="B294" s="44"/>
      <c r="C294" s="44"/>
    </row>
    <row r="295" spans="1:3" x14ac:dyDescent="0.3">
      <c r="A295" s="44"/>
      <c r="B295" s="44"/>
      <c r="C295" s="44"/>
    </row>
    <row r="296" spans="1:3" x14ac:dyDescent="0.3">
      <c r="A296" s="44"/>
      <c r="B296" s="44"/>
      <c r="C296" s="44"/>
    </row>
    <row r="297" spans="1:3" x14ac:dyDescent="0.3">
      <c r="A297" s="44"/>
      <c r="B297" s="44"/>
      <c r="C297" s="44"/>
    </row>
    <row r="298" spans="1:3" x14ac:dyDescent="0.3">
      <c r="A298" s="44"/>
      <c r="B298" s="44"/>
      <c r="C298" s="44"/>
    </row>
    <row r="299" spans="1:3" x14ac:dyDescent="0.3">
      <c r="A299" s="44"/>
      <c r="B299" s="44"/>
      <c r="C299" s="44"/>
    </row>
    <row r="300" spans="1:3" x14ac:dyDescent="0.3">
      <c r="A300" s="44"/>
      <c r="B300" s="44"/>
      <c r="C300" s="44"/>
    </row>
    <row r="301" spans="1:3" x14ac:dyDescent="0.3">
      <c r="A301" s="44"/>
      <c r="B301" s="44"/>
      <c r="C301" s="44"/>
    </row>
    <row r="302" spans="1:3" x14ac:dyDescent="0.3">
      <c r="A302" s="44"/>
      <c r="B302" s="44"/>
      <c r="C302" s="44"/>
    </row>
    <row r="303" spans="1:3" x14ac:dyDescent="0.3">
      <c r="A303" s="44"/>
      <c r="B303" s="44"/>
      <c r="C303" s="44"/>
    </row>
    <row r="304" spans="1:3" x14ac:dyDescent="0.3">
      <c r="A304" s="44"/>
      <c r="B304" s="44"/>
      <c r="C304" s="44"/>
    </row>
    <row r="305" spans="1:3" x14ac:dyDescent="0.3">
      <c r="A305" s="44"/>
      <c r="B305" s="44"/>
      <c r="C305" s="44"/>
    </row>
    <row r="306" spans="1:3" x14ac:dyDescent="0.3">
      <c r="A306" s="44"/>
      <c r="B306" s="44"/>
      <c r="C306" s="44"/>
    </row>
    <row r="307" spans="1:3" x14ac:dyDescent="0.3">
      <c r="A307" s="44"/>
      <c r="B307" s="44"/>
      <c r="C307" s="44"/>
    </row>
    <row r="308" spans="1:3" x14ac:dyDescent="0.3">
      <c r="A308" s="44"/>
      <c r="B308" s="44"/>
      <c r="C308" s="44"/>
    </row>
    <row r="309" spans="1:3" x14ac:dyDescent="0.3">
      <c r="A309" s="44"/>
      <c r="B309" s="44"/>
      <c r="C309" s="44"/>
    </row>
    <row r="310" spans="1:3" x14ac:dyDescent="0.3">
      <c r="A310" s="44"/>
      <c r="B310" s="44"/>
      <c r="C310" s="44"/>
    </row>
    <row r="311" spans="1:3" x14ac:dyDescent="0.3">
      <c r="A311" s="44"/>
      <c r="B311" s="44"/>
      <c r="C311" s="44"/>
    </row>
    <row r="312" spans="1:3" x14ac:dyDescent="0.3">
      <c r="A312" s="44"/>
      <c r="B312" s="44"/>
      <c r="C312" s="44"/>
    </row>
    <row r="313" spans="1:3" x14ac:dyDescent="0.3">
      <c r="A313" s="44"/>
      <c r="B313" s="44"/>
      <c r="C313" s="44"/>
    </row>
    <row r="314" spans="1:3" x14ac:dyDescent="0.3">
      <c r="A314" s="44"/>
      <c r="B314" s="44"/>
      <c r="C314" s="44"/>
    </row>
    <row r="315" spans="1:3" x14ac:dyDescent="0.3">
      <c r="A315" s="44"/>
      <c r="B315" s="44"/>
      <c r="C315" s="44"/>
    </row>
    <row r="316" spans="1:3" x14ac:dyDescent="0.3">
      <c r="A316" s="44"/>
      <c r="B316" s="44"/>
      <c r="C316" s="44"/>
    </row>
    <row r="317" spans="1:3" x14ac:dyDescent="0.3">
      <c r="A317" s="44"/>
      <c r="B317" s="44"/>
      <c r="C317" s="44"/>
    </row>
    <row r="318" spans="1:3" x14ac:dyDescent="0.3">
      <c r="A318" s="44"/>
      <c r="B318" s="44"/>
      <c r="C318" s="44"/>
    </row>
    <row r="319" spans="1:3" x14ac:dyDescent="0.3">
      <c r="A319" s="44"/>
      <c r="B319" s="44"/>
      <c r="C319" s="44"/>
    </row>
    <row r="320" spans="1:3" x14ac:dyDescent="0.3">
      <c r="A320" s="44"/>
      <c r="B320" s="44"/>
      <c r="C320" s="44"/>
    </row>
    <row r="321" spans="1:3" x14ac:dyDescent="0.3">
      <c r="A321" s="44"/>
      <c r="B321" s="44"/>
      <c r="C321" s="44"/>
    </row>
    <row r="322" spans="1:3" x14ac:dyDescent="0.3">
      <c r="A322" s="44"/>
      <c r="B322" s="44"/>
      <c r="C322" s="44"/>
    </row>
    <row r="323" spans="1:3" x14ac:dyDescent="0.3">
      <c r="A323" s="44"/>
      <c r="B323" s="44"/>
      <c r="C323" s="44"/>
    </row>
    <row r="324" spans="1:3" x14ac:dyDescent="0.3">
      <c r="A324" s="44"/>
      <c r="B324" s="44"/>
      <c r="C324" s="44"/>
    </row>
    <row r="325" spans="1:3" x14ac:dyDescent="0.3">
      <c r="A325" s="44"/>
      <c r="B325" s="44"/>
      <c r="C325" s="44"/>
    </row>
    <row r="326" spans="1:3" x14ac:dyDescent="0.3">
      <c r="A326" s="44"/>
      <c r="B326" s="44"/>
      <c r="C326" s="44"/>
    </row>
    <row r="327" spans="1:3" x14ac:dyDescent="0.3">
      <c r="A327" s="44"/>
      <c r="B327" s="44"/>
      <c r="C327" s="44"/>
    </row>
    <row r="328" spans="1:3" x14ac:dyDescent="0.3">
      <c r="A328" s="44"/>
      <c r="B328" s="44"/>
      <c r="C328" s="44"/>
    </row>
    <row r="329" spans="1:3" x14ac:dyDescent="0.3">
      <c r="A329" s="44"/>
      <c r="B329" s="44"/>
      <c r="C329" s="44"/>
    </row>
    <row r="330" spans="1:3" x14ac:dyDescent="0.3">
      <c r="A330" s="44"/>
      <c r="B330" s="44"/>
      <c r="C330" s="44"/>
    </row>
    <row r="331" spans="1:3" x14ac:dyDescent="0.3">
      <c r="A331" s="44"/>
      <c r="B331" s="44"/>
      <c r="C331" s="44"/>
    </row>
    <row r="332" spans="1:3" x14ac:dyDescent="0.3">
      <c r="A332" s="44"/>
      <c r="B332" s="44"/>
      <c r="C332" s="44"/>
    </row>
    <row r="333" spans="1:3" x14ac:dyDescent="0.3">
      <c r="A333" s="44"/>
      <c r="B333" s="44"/>
      <c r="C333" s="44"/>
    </row>
    <row r="334" spans="1:3" x14ac:dyDescent="0.3">
      <c r="A334" s="44"/>
      <c r="B334" s="44"/>
      <c r="C334" s="44"/>
    </row>
    <row r="335" spans="1:3" x14ac:dyDescent="0.3">
      <c r="A335" s="44"/>
      <c r="B335" s="44"/>
      <c r="C335" s="44"/>
    </row>
    <row r="336" spans="1:3" x14ac:dyDescent="0.3">
      <c r="A336" s="44"/>
      <c r="B336" s="44"/>
      <c r="C336" s="44"/>
    </row>
    <row r="337" spans="1:3" x14ac:dyDescent="0.3">
      <c r="A337" s="44"/>
      <c r="B337" s="44"/>
      <c r="C337" s="44"/>
    </row>
    <row r="338" spans="1:3" x14ac:dyDescent="0.3">
      <c r="A338" s="44"/>
      <c r="B338" s="44"/>
      <c r="C338" s="44"/>
    </row>
    <row r="339" spans="1:3" x14ac:dyDescent="0.3">
      <c r="A339" s="44"/>
      <c r="B339" s="44"/>
      <c r="C339" s="44"/>
    </row>
    <row r="340" spans="1:3" x14ac:dyDescent="0.3">
      <c r="A340" s="44"/>
      <c r="B340" s="44"/>
      <c r="C340" s="44"/>
    </row>
    <row r="341" spans="1:3" x14ac:dyDescent="0.3">
      <c r="A341" s="44"/>
      <c r="B341" s="44"/>
      <c r="C341" s="44"/>
    </row>
    <row r="342" spans="1:3" x14ac:dyDescent="0.3">
      <c r="A342" s="44"/>
      <c r="B342" s="44"/>
      <c r="C342" s="44"/>
    </row>
    <row r="343" spans="1:3" x14ac:dyDescent="0.3">
      <c r="A343" s="44"/>
      <c r="B343" s="44"/>
      <c r="C343" s="44"/>
    </row>
    <row r="344" spans="1:3" x14ac:dyDescent="0.3">
      <c r="A344" s="44"/>
      <c r="B344" s="44"/>
      <c r="C344" s="44"/>
    </row>
    <row r="345" spans="1:3" x14ac:dyDescent="0.3">
      <c r="A345" s="44"/>
      <c r="B345" s="44"/>
      <c r="C345" s="44"/>
    </row>
    <row r="346" spans="1:3" x14ac:dyDescent="0.3">
      <c r="A346" s="44"/>
      <c r="B346" s="44"/>
      <c r="C346" s="44"/>
    </row>
    <row r="347" spans="1:3" x14ac:dyDescent="0.3">
      <c r="A347" s="44"/>
      <c r="B347" s="44"/>
      <c r="C347" s="44"/>
    </row>
    <row r="348" spans="1:3" x14ac:dyDescent="0.3">
      <c r="A348" s="44"/>
      <c r="B348" s="44"/>
      <c r="C348" s="44"/>
    </row>
    <row r="349" spans="1:3" x14ac:dyDescent="0.3">
      <c r="A349" s="44"/>
      <c r="B349" s="44"/>
      <c r="C349" s="44"/>
    </row>
    <row r="350" spans="1:3" x14ac:dyDescent="0.3">
      <c r="A350" s="44"/>
      <c r="B350" s="44"/>
      <c r="C350" s="44"/>
    </row>
    <row r="351" spans="1:3" x14ac:dyDescent="0.3">
      <c r="A351" s="44"/>
      <c r="B351" s="44"/>
      <c r="C351" s="44"/>
    </row>
    <row r="352" spans="1:3" x14ac:dyDescent="0.3">
      <c r="A352" s="44"/>
      <c r="B352" s="44"/>
      <c r="C352" s="44"/>
    </row>
    <row r="353" spans="1:3" x14ac:dyDescent="0.3">
      <c r="A353" s="44"/>
      <c r="B353" s="44"/>
      <c r="C353" s="44"/>
    </row>
    <row r="354" spans="1:3" x14ac:dyDescent="0.3">
      <c r="A354" s="44"/>
      <c r="B354" s="44"/>
      <c r="C354" s="44"/>
    </row>
    <row r="355" spans="1:3" x14ac:dyDescent="0.3">
      <c r="A355" s="44"/>
      <c r="B355" s="44"/>
      <c r="C355" s="44"/>
    </row>
    <row r="356" spans="1:3" x14ac:dyDescent="0.3">
      <c r="A356" s="44"/>
      <c r="B356" s="44"/>
      <c r="C356" s="44"/>
    </row>
    <row r="357" spans="1:3" x14ac:dyDescent="0.3">
      <c r="A357" s="44"/>
      <c r="B357" s="44"/>
      <c r="C357" s="44"/>
    </row>
    <row r="358" spans="1:3" x14ac:dyDescent="0.3">
      <c r="A358" s="44"/>
      <c r="B358" s="44"/>
      <c r="C358" s="44"/>
    </row>
    <row r="359" spans="1:3" x14ac:dyDescent="0.3">
      <c r="A359" s="44"/>
      <c r="B359" s="44"/>
      <c r="C359" s="44"/>
    </row>
    <row r="360" spans="1:3" x14ac:dyDescent="0.3">
      <c r="A360" s="44"/>
      <c r="B360" s="44"/>
      <c r="C360" s="44"/>
    </row>
    <row r="361" spans="1:3" x14ac:dyDescent="0.3">
      <c r="A361" s="44"/>
      <c r="B361" s="44"/>
      <c r="C361" s="44"/>
    </row>
    <row r="362" spans="1:3" x14ac:dyDescent="0.3">
      <c r="A362" s="44"/>
      <c r="B362" s="44"/>
      <c r="C362" s="44"/>
    </row>
    <row r="363" spans="1:3" x14ac:dyDescent="0.3">
      <c r="A363" s="44"/>
      <c r="B363" s="44"/>
      <c r="C363" s="44"/>
    </row>
    <row r="364" spans="1:3" x14ac:dyDescent="0.3">
      <c r="A364" s="44"/>
      <c r="B364" s="44"/>
      <c r="C364" s="44"/>
    </row>
    <row r="365" spans="1:3" x14ac:dyDescent="0.3">
      <c r="A365" s="44"/>
      <c r="B365" s="44"/>
      <c r="C365" s="44"/>
    </row>
    <row r="366" spans="1:3" x14ac:dyDescent="0.3">
      <c r="A366" s="44"/>
      <c r="B366" s="44"/>
      <c r="C366" s="44"/>
    </row>
    <row r="367" spans="1:3" x14ac:dyDescent="0.3">
      <c r="A367" s="44"/>
      <c r="B367" s="44"/>
      <c r="C367" s="44"/>
    </row>
    <row r="368" spans="1:3" x14ac:dyDescent="0.3">
      <c r="A368" s="44"/>
      <c r="B368" s="44"/>
      <c r="C368" s="44"/>
    </row>
    <row r="369" spans="1:3" x14ac:dyDescent="0.3">
      <c r="A369" s="44"/>
      <c r="B369" s="44"/>
      <c r="C369" s="44"/>
    </row>
    <row r="370" spans="1:3" x14ac:dyDescent="0.3">
      <c r="A370" s="44"/>
      <c r="B370" s="44"/>
      <c r="C370" s="44"/>
    </row>
    <row r="371" spans="1:3" x14ac:dyDescent="0.3">
      <c r="A371" s="44"/>
      <c r="B371" s="44"/>
      <c r="C371" s="44"/>
    </row>
    <row r="372" spans="1:3" x14ac:dyDescent="0.3">
      <c r="A372" s="44"/>
      <c r="B372" s="44"/>
      <c r="C372" s="44"/>
    </row>
    <row r="373" spans="1:3" x14ac:dyDescent="0.3">
      <c r="A373" s="44"/>
      <c r="B373" s="44"/>
      <c r="C373" s="44"/>
    </row>
    <row r="374" spans="1:3" x14ac:dyDescent="0.3">
      <c r="A374" s="44"/>
      <c r="B374" s="44"/>
      <c r="C374" s="44"/>
    </row>
    <row r="375" spans="1:3" x14ac:dyDescent="0.3">
      <c r="A375" s="44"/>
      <c r="B375" s="44"/>
      <c r="C375" s="44"/>
    </row>
    <row r="376" spans="1:3" x14ac:dyDescent="0.3">
      <c r="A376" s="44"/>
      <c r="B376" s="44"/>
      <c r="C376" s="44"/>
    </row>
    <row r="377" spans="1:3" x14ac:dyDescent="0.3">
      <c r="A377" s="44"/>
      <c r="B377" s="44"/>
      <c r="C377" s="44"/>
    </row>
    <row r="378" spans="1:3" x14ac:dyDescent="0.3">
      <c r="A378" s="44"/>
      <c r="B378" s="44"/>
      <c r="C378" s="44"/>
    </row>
    <row r="379" spans="1:3" x14ac:dyDescent="0.3">
      <c r="A379" s="44"/>
      <c r="B379" s="44"/>
      <c r="C379" s="44"/>
    </row>
    <row r="380" spans="1:3" x14ac:dyDescent="0.3">
      <c r="A380" s="44"/>
      <c r="B380" s="44"/>
      <c r="C380" s="44"/>
    </row>
    <row r="381" spans="1:3" x14ac:dyDescent="0.3">
      <c r="A381" s="44"/>
      <c r="B381" s="44"/>
      <c r="C381" s="44"/>
    </row>
    <row r="382" spans="1:3" x14ac:dyDescent="0.3">
      <c r="A382" s="44"/>
      <c r="B382" s="44"/>
      <c r="C382" s="44"/>
    </row>
    <row r="383" spans="1:3" x14ac:dyDescent="0.3">
      <c r="A383" s="44"/>
      <c r="B383" s="44"/>
      <c r="C383" s="44"/>
    </row>
    <row r="384" spans="1:3" x14ac:dyDescent="0.3">
      <c r="A384" s="44"/>
      <c r="B384" s="44"/>
      <c r="C384" s="44"/>
    </row>
    <row r="385" spans="1:3" x14ac:dyDescent="0.3">
      <c r="A385" s="44"/>
      <c r="B385" s="44"/>
      <c r="C385" s="44"/>
    </row>
    <row r="386" spans="1:3" x14ac:dyDescent="0.3">
      <c r="A386" s="44"/>
      <c r="B386" s="44"/>
      <c r="C386" s="44"/>
    </row>
    <row r="387" spans="1:3" x14ac:dyDescent="0.3">
      <c r="A387" s="44"/>
      <c r="B387" s="44"/>
      <c r="C387" s="44"/>
    </row>
    <row r="388" spans="1:3" x14ac:dyDescent="0.3">
      <c r="A388" s="44"/>
      <c r="B388" s="44"/>
      <c r="C388" s="44"/>
    </row>
    <row r="389" spans="1:3" x14ac:dyDescent="0.3">
      <c r="A389" s="44"/>
      <c r="B389" s="44"/>
      <c r="C389" s="44"/>
    </row>
    <row r="390" spans="1:3" x14ac:dyDescent="0.3">
      <c r="A390" s="44"/>
      <c r="B390" s="44"/>
      <c r="C390" s="44"/>
    </row>
    <row r="391" spans="1:3" x14ac:dyDescent="0.3">
      <c r="A391" s="44"/>
      <c r="B391" s="44"/>
      <c r="C391" s="44"/>
    </row>
    <row r="392" spans="1:3" x14ac:dyDescent="0.3">
      <c r="A392" s="44"/>
      <c r="B392" s="44"/>
      <c r="C392" s="44"/>
    </row>
    <row r="393" spans="1:3" x14ac:dyDescent="0.3">
      <c r="A393" s="44"/>
      <c r="B393" s="44"/>
      <c r="C393" s="44"/>
    </row>
    <row r="394" spans="1:3" x14ac:dyDescent="0.3">
      <c r="A394" s="44"/>
      <c r="B394" s="44"/>
      <c r="C394" s="44"/>
    </row>
    <row r="395" spans="1:3" x14ac:dyDescent="0.3">
      <c r="A395" s="44"/>
      <c r="B395" s="44"/>
      <c r="C395" s="44"/>
    </row>
    <row r="396" spans="1:3" x14ac:dyDescent="0.3">
      <c r="A396" s="44"/>
      <c r="B396" s="44"/>
      <c r="C396" s="44"/>
    </row>
    <row r="397" spans="1:3" x14ac:dyDescent="0.3">
      <c r="A397" s="44"/>
      <c r="B397" s="44"/>
      <c r="C397" s="44"/>
    </row>
    <row r="398" spans="1:3" x14ac:dyDescent="0.3">
      <c r="A398" s="44"/>
      <c r="B398" s="44"/>
      <c r="C398" s="44"/>
    </row>
    <row r="399" spans="1:3" x14ac:dyDescent="0.3">
      <c r="A399" s="44"/>
      <c r="B399" s="44"/>
      <c r="C399" s="44"/>
    </row>
    <row r="400" spans="1:3" x14ac:dyDescent="0.3">
      <c r="A400" s="44"/>
      <c r="B400" s="44"/>
      <c r="C400" s="44"/>
    </row>
    <row r="401" spans="1:3" x14ac:dyDescent="0.3">
      <c r="A401" s="44"/>
      <c r="B401" s="44"/>
      <c r="C401" s="44"/>
    </row>
    <row r="402" spans="1:3" x14ac:dyDescent="0.3">
      <c r="A402" s="44"/>
      <c r="B402" s="44"/>
      <c r="C402" s="44"/>
    </row>
    <row r="403" spans="1:3" x14ac:dyDescent="0.3">
      <c r="A403" s="44"/>
      <c r="B403" s="44"/>
      <c r="C403" s="44"/>
    </row>
    <row r="404" spans="1:3" x14ac:dyDescent="0.3">
      <c r="A404" s="44"/>
      <c r="B404" s="44"/>
      <c r="C404" s="44"/>
    </row>
    <row r="405" spans="1:3" x14ac:dyDescent="0.3">
      <c r="A405" s="44"/>
      <c r="B405" s="44"/>
      <c r="C405" s="44"/>
    </row>
    <row r="406" spans="1:3" x14ac:dyDescent="0.3">
      <c r="A406" s="44"/>
      <c r="B406" s="44"/>
      <c r="C406" s="44"/>
    </row>
    <row r="407" spans="1:3" x14ac:dyDescent="0.3">
      <c r="A407" s="44"/>
      <c r="B407" s="44"/>
      <c r="C407" s="44"/>
    </row>
    <row r="408" spans="1:3" x14ac:dyDescent="0.3">
      <c r="A408" s="44"/>
      <c r="B408" s="44"/>
      <c r="C408" s="44"/>
    </row>
    <row r="409" spans="1:3" x14ac:dyDescent="0.3">
      <c r="A409" s="44"/>
      <c r="B409" s="44"/>
      <c r="C409" s="44"/>
    </row>
    <row r="410" spans="1:3" x14ac:dyDescent="0.3">
      <c r="A410" s="44"/>
      <c r="B410" s="44"/>
      <c r="C410" s="44"/>
    </row>
    <row r="411" spans="1:3" x14ac:dyDescent="0.3">
      <c r="A411" s="44"/>
      <c r="B411" s="44"/>
      <c r="C411" s="44"/>
    </row>
    <row r="412" spans="1:3" x14ac:dyDescent="0.3">
      <c r="A412" s="44"/>
      <c r="B412" s="44"/>
      <c r="C412" s="44"/>
    </row>
    <row r="413" spans="1:3" x14ac:dyDescent="0.3">
      <c r="A413" s="44"/>
      <c r="B413" s="44"/>
      <c r="C413" s="44"/>
    </row>
    <row r="414" spans="1:3" x14ac:dyDescent="0.3">
      <c r="A414" s="44"/>
      <c r="B414" s="44"/>
      <c r="C414" s="44"/>
    </row>
    <row r="415" spans="1:3" x14ac:dyDescent="0.3">
      <c r="A415" s="44"/>
      <c r="B415" s="44"/>
      <c r="C415" s="44"/>
    </row>
    <row r="416" spans="1:3" x14ac:dyDescent="0.3">
      <c r="A416" s="44"/>
      <c r="B416" s="44"/>
      <c r="C416" s="44"/>
    </row>
    <row r="417" spans="1:3" x14ac:dyDescent="0.3">
      <c r="A417" s="44"/>
      <c r="B417" s="44"/>
      <c r="C417" s="44"/>
    </row>
    <row r="418" spans="1:3" x14ac:dyDescent="0.3">
      <c r="A418" s="44"/>
      <c r="B418" s="44"/>
      <c r="C418" s="44"/>
    </row>
    <row r="419" spans="1:3" x14ac:dyDescent="0.3">
      <c r="A419" s="44"/>
      <c r="B419" s="44"/>
      <c r="C419" s="44"/>
    </row>
    <row r="420" spans="1:3" x14ac:dyDescent="0.3">
      <c r="A420" s="44"/>
      <c r="B420" s="44"/>
      <c r="C420" s="44"/>
    </row>
    <row r="421" spans="1:3" x14ac:dyDescent="0.3">
      <c r="A421" s="44"/>
      <c r="B421" s="44"/>
      <c r="C421" s="44"/>
    </row>
    <row r="422" spans="1:3" x14ac:dyDescent="0.3">
      <c r="A422" s="44"/>
      <c r="B422" s="44"/>
      <c r="C422" s="44"/>
    </row>
    <row r="423" spans="1:3" x14ac:dyDescent="0.3">
      <c r="A423" s="44"/>
      <c r="B423" s="44"/>
      <c r="C423" s="44"/>
    </row>
    <row r="424" spans="1:3" x14ac:dyDescent="0.3">
      <c r="A424" s="44"/>
      <c r="B424" s="44"/>
      <c r="C424" s="44"/>
    </row>
    <row r="425" spans="1:3" x14ac:dyDescent="0.3">
      <c r="A425" s="44"/>
      <c r="B425" s="44"/>
      <c r="C425" s="44"/>
    </row>
    <row r="426" spans="1:3" x14ac:dyDescent="0.3">
      <c r="A426" s="44"/>
      <c r="B426" s="44"/>
      <c r="C426" s="44"/>
    </row>
    <row r="427" spans="1:3" x14ac:dyDescent="0.3">
      <c r="A427" s="44"/>
      <c r="B427" s="44"/>
      <c r="C427" s="44"/>
    </row>
    <row r="428" spans="1:3" x14ac:dyDescent="0.3">
      <c r="A428" s="44"/>
      <c r="B428" s="44"/>
      <c r="C428" s="44"/>
    </row>
    <row r="429" spans="1:3" x14ac:dyDescent="0.3">
      <c r="A429" s="44"/>
      <c r="B429" s="44"/>
      <c r="C429" s="44"/>
    </row>
    <row r="430" spans="1:3" x14ac:dyDescent="0.3">
      <c r="A430" s="44"/>
      <c r="B430" s="44"/>
      <c r="C430" s="44"/>
    </row>
    <row r="431" spans="1:3" x14ac:dyDescent="0.3">
      <c r="A431" s="44"/>
      <c r="B431" s="44"/>
      <c r="C431" s="44"/>
    </row>
    <row r="432" spans="1:3" x14ac:dyDescent="0.3">
      <c r="A432" s="44"/>
      <c r="B432" s="44"/>
      <c r="C432" s="44"/>
    </row>
    <row r="433" spans="1:3" x14ac:dyDescent="0.3">
      <c r="A433" s="44"/>
      <c r="B433" s="44"/>
      <c r="C433" s="44"/>
    </row>
    <row r="434" spans="1:3" x14ac:dyDescent="0.3">
      <c r="A434" s="44"/>
      <c r="B434" s="44"/>
      <c r="C434" s="44"/>
    </row>
    <row r="435" spans="1:3" x14ac:dyDescent="0.3">
      <c r="A435" s="44"/>
      <c r="B435" s="44"/>
      <c r="C435" s="44"/>
    </row>
    <row r="436" spans="1:3" x14ac:dyDescent="0.3">
      <c r="A436" s="44"/>
      <c r="B436" s="44"/>
      <c r="C436" s="44"/>
    </row>
    <row r="437" spans="1:3" x14ac:dyDescent="0.3">
      <c r="A437" s="44"/>
      <c r="B437" s="44"/>
      <c r="C437" s="44"/>
    </row>
    <row r="438" spans="1:3" x14ac:dyDescent="0.3">
      <c r="A438" s="44"/>
      <c r="B438" s="44"/>
      <c r="C438" s="44"/>
    </row>
    <row r="439" spans="1:3" x14ac:dyDescent="0.3">
      <c r="A439" s="44"/>
      <c r="B439" s="44"/>
      <c r="C439" s="44"/>
    </row>
    <row r="440" spans="1:3" x14ac:dyDescent="0.3">
      <c r="A440" s="44"/>
      <c r="B440" s="44"/>
      <c r="C440" s="44"/>
    </row>
    <row r="441" spans="1:3" x14ac:dyDescent="0.3">
      <c r="A441" s="44"/>
      <c r="B441" s="44"/>
      <c r="C441" s="44"/>
    </row>
    <row r="442" spans="1:3" x14ac:dyDescent="0.3">
      <c r="A442" s="44"/>
      <c r="B442" s="44"/>
      <c r="C442" s="44"/>
    </row>
    <row r="443" spans="1:3" x14ac:dyDescent="0.3">
      <c r="A443" s="44"/>
      <c r="B443" s="44"/>
      <c r="C443" s="44"/>
    </row>
    <row r="444" spans="1:3" x14ac:dyDescent="0.3">
      <c r="A444" s="44"/>
      <c r="B444" s="44"/>
      <c r="C444" s="44"/>
    </row>
    <row r="445" spans="1:3" x14ac:dyDescent="0.3">
      <c r="A445" s="44"/>
      <c r="B445" s="44"/>
      <c r="C445" s="44"/>
    </row>
    <row r="446" spans="1:3" x14ac:dyDescent="0.3">
      <c r="A446" s="44"/>
      <c r="B446" s="44"/>
      <c r="C446" s="44"/>
    </row>
    <row r="447" spans="1:3" x14ac:dyDescent="0.3">
      <c r="A447" s="44"/>
      <c r="B447" s="44"/>
      <c r="C447" s="44"/>
    </row>
    <row r="448" spans="1:3" x14ac:dyDescent="0.3">
      <c r="A448" s="44"/>
      <c r="B448" s="44"/>
      <c r="C448" s="44"/>
    </row>
    <row r="449" spans="1:3" x14ac:dyDescent="0.3">
      <c r="A449" s="44"/>
      <c r="B449" s="44"/>
      <c r="C449" s="44"/>
    </row>
    <row r="450" spans="1:3" x14ac:dyDescent="0.3">
      <c r="A450" s="44"/>
      <c r="B450" s="44"/>
      <c r="C450" s="44"/>
    </row>
    <row r="451" spans="1:3" x14ac:dyDescent="0.3">
      <c r="A451" s="44"/>
      <c r="B451" s="44"/>
      <c r="C451" s="44"/>
    </row>
    <row r="452" spans="1:3" x14ac:dyDescent="0.3">
      <c r="A452" s="44"/>
      <c r="B452" s="44"/>
      <c r="C452" s="44"/>
    </row>
    <row r="453" spans="1:3" x14ac:dyDescent="0.3">
      <c r="A453" s="44"/>
      <c r="B453" s="44"/>
      <c r="C453" s="44"/>
    </row>
    <row r="454" spans="1:3" x14ac:dyDescent="0.3">
      <c r="A454" s="44"/>
      <c r="B454" s="44"/>
      <c r="C454" s="44"/>
    </row>
    <row r="455" spans="1:3" x14ac:dyDescent="0.3">
      <c r="A455" s="44"/>
      <c r="B455" s="44"/>
      <c r="C455" s="44"/>
    </row>
    <row r="456" spans="1:3" x14ac:dyDescent="0.3">
      <c r="A456" s="44"/>
      <c r="B456" s="44"/>
      <c r="C456" s="44"/>
    </row>
    <row r="457" spans="1:3" x14ac:dyDescent="0.3">
      <c r="A457" s="44"/>
      <c r="B457" s="44"/>
      <c r="C457" s="44"/>
    </row>
    <row r="458" spans="1:3" x14ac:dyDescent="0.3">
      <c r="A458" s="44"/>
      <c r="B458" s="44"/>
      <c r="C458" s="44"/>
    </row>
    <row r="459" spans="1:3" x14ac:dyDescent="0.3">
      <c r="A459" s="44"/>
      <c r="B459" s="44"/>
      <c r="C459" s="44"/>
    </row>
    <row r="460" spans="1:3" x14ac:dyDescent="0.3">
      <c r="A460" s="44"/>
      <c r="B460" s="44"/>
      <c r="C460" s="44"/>
    </row>
    <row r="461" spans="1:3" x14ac:dyDescent="0.3">
      <c r="A461" s="44"/>
      <c r="B461" s="44"/>
      <c r="C461" s="44"/>
    </row>
    <row r="462" spans="1:3" x14ac:dyDescent="0.3">
      <c r="A462" s="44"/>
      <c r="B462" s="44"/>
      <c r="C462" s="44"/>
    </row>
    <row r="463" spans="1:3" x14ac:dyDescent="0.3">
      <c r="A463" s="44"/>
      <c r="B463" s="44"/>
      <c r="C463" s="44"/>
    </row>
    <row r="464" spans="1:3" x14ac:dyDescent="0.3">
      <c r="A464" s="44"/>
      <c r="B464" s="44"/>
      <c r="C464" s="44"/>
    </row>
    <row r="465" spans="1:3" x14ac:dyDescent="0.3">
      <c r="A465" s="44"/>
      <c r="B465" s="44"/>
      <c r="C465" s="44"/>
    </row>
    <row r="466" spans="1:3" x14ac:dyDescent="0.3">
      <c r="A466" s="44"/>
      <c r="B466" s="44"/>
      <c r="C466" s="44"/>
    </row>
    <row r="467" spans="1:3" x14ac:dyDescent="0.3">
      <c r="A467" s="44"/>
      <c r="B467" s="44"/>
      <c r="C467" s="44"/>
    </row>
    <row r="468" spans="1:3" x14ac:dyDescent="0.3">
      <c r="A468" s="44"/>
      <c r="B468" s="44"/>
      <c r="C468" s="44"/>
    </row>
    <row r="469" spans="1:3" x14ac:dyDescent="0.3">
      <c r="A469" s="44"/>
      <c r="B469" s="44"/>
      <c r="C469" s="44"/>
    </row>
    <row r="470" spans="1:3" x14ac:dyDescent="0.3">
      <c r="A470" s="44"/>
      <c r="B470" s="44"/>
      <c r="C470" s="44"/>
    </row>
    <row r="471" spans="1:3" x14ac:dyDescent="0.3">
      <c r="A471" s="44"/>
      <c r="B471" s="44"/>
      <c r="C471" s="44"/>
    </row>
    <row r="472" spans="1:3" x14ac:dyDescent="0.3">
      <c r="A472" s="44"/>
      <c r="B472" s="44"/>
      <c r="C472" s="44"/>
    </row>
    <row r="473" spans="1:3" x14ac:dyDescent="0.3">
      <c r="A473" s="44"/>
      <c r="B473" s="44"/>
      <c r="C473" s="44"/>
    </row>
    <row r="474" spans="1:3" x14ac:dyDescent="0.3">
      <c r="A474" s="44"/>
      <c r="B474" s="44"/>
      <c r="C474" s="44"/>
    </row>
    <row r="475" spans="1:3" x14ac:dyDescent="0.3">
      <c r="A475" s="44"/>
      <c r="B475" s="44"/>
      <c r="C475" s="44"/>
    </row>
    <row r="476" spans="1:3" x14ac:dyDescent="0.3">
      <c r="A476" s="44"/>
      <c r="B476" s="44"/>
      <c r="C476" s="44"/>
    </row>
    <row r="477" spans="1:3" x14ac:dyDescent="0.3">
      <c r="A477" s="44"/>
      <c r="B477" s="44"/>
      <c r="C477" s="44"/>
    </row>
    <row r="478" spans="1:3" x14ac:dyDescent="0.3">
      <c r="A478" s="44"/>
      <c r="B478" s="44"/>
      <c r="C478" s="44"/>
    </row>
    <row r="479" spans="1:3" x14ac:dyDescent="0.3">
      <c r="A479" s="44"/>
      <c r="B479" s="44"/>
      <c r="C479" s="44"/>
    </row>
    <row r="480" spans="1:3" x14ac:dyDescent="0.3">
      <c r="A480" s="44"/>
      <c r="B480" s="44"/>
      <c r="C480" s="44"/>
    </row>
    <row r="481" spans="1:3" x14ac:dyDescent="0.3">
      <c r="A481" s="44"/>
      <c r="B481" s="44"/>
      <c r="C481" s="44"/>
    </row>
    <row r="482" spans="1:3" x14ac:dyDescent="0.3">
      <c r="A482" s="44"/>
      <c r="B482" s="44"/>
      <c r="C482" s="44"/>
    </row>
    <row r="483" spans="1:3" x14ac:dyDescent="0.3">
      <c r="A483" s="44"/>
      <c r="B483" s="44"/>
      <c r="C483" s="44"/>
    </row>
    <row r="484" spans="1:3" x14ac:dyDescent="0.3">
      <c r="A484" s="44"/>
      <c r="B484" s="44"/>
      <c r="C484" s="44"/>
    </row>
    <row r="485" spans="1:3" x14ac:dyDescent="0.3">
      <c r="A485" s="44"/>
      <c r="B485" s="44"/>
      <c r="C485" s="44"/>
    </row>
    <row r="486" spans="1:3" x14ac:dyDescent="0.3">
      <c r="A486" s="44"/>
      <c r="B486" s="44"/>
      <c r="C486" s="44"/>
    </row>
    <row r="487" spans="1:3" x14ac:dyDescent="0.3">
      <c r="A487" s="44"/>
      <c r="B487" s="44"/>
      <c r="C487" s="44"/>
    </row>
    <row r="488" spans="1:3" x14ac:dyDescent="0.3">
      <c r="A488" s="44"/>
      <c r="B488" s="44"/>
      <c r="C488" s="44"/>
    </row>
    <row r="489" spans="1:3" x14ac:dyDescent="0.3">
      <c r="A489" s="44"/>
      <c r="B489" s="44"/>
      <c r="C489" s="44"/>
    </row>
    <row r="490" spans="1:3" x14ac:dyDescent="0.3">
      <c r="A490" s="44"/>
      <c r="B490" s="44"/>
      <c r="C490" s="44"/>
    </row>
    <row r="491" spans="1:3" x14ac:dyDescent="0.3">
      <c r="A491" s="44"/>
      <c r="B491" s="44"/>
      <c r="C491" s="44"/>
    </row>
    <row r="492" spans="1:3" x14ac:dyDescent="0.3">
      <c r="A492" s="44"/>
      <c r="B492" s="44"/>
      <c r="C492" s="44"/>
    </row>
    <row r="493" spans="1:3" x14ac:dyDescent="0.3">
      <c r="A493" s="44"/>
      <c r="B493" s="44"/>
      <c r="C493" s="44"/>
    </row>
    <row r="494" spans="1:3" x14ac:dyDescent="0.3">
      <c r="A494" s="44"/>
      <c r="B494" s="44"/>
      <c r="C494" s="44"/>
    </row>
    <row r="495" spans="1:3" x14ac:dyDescent="0.3">
      <c r="A495" s="44"/>
      <c r="B495" s="44"/>
      <c r="C495" s="44"/>
    </row>
    <row r="496" spans="1:3" x14ac:dyDescent="0.3">
      <c r="A496" s="44"/>
      <c r="B496" s="44"/>
      <c r="C496" s="44"/>
    </row>
    <row r="497" spans="1:3" x14ac:dyDescent="0.3">
      <c r="A497" s="44"/>
      <c r="B497" s="44"/>
      <c r="C497" s="44"/>
    </row>
    <row r="498" spans="1:3" x14ac:dyDescent="0.3">
      <c r="A498" s="44"/>
      <c r="B498" s="44"/>
      <c r="C498" s="44"/>
    </row>
    <row r="499" spans="1:3" x14ac:dyDescent="0.3">
      <c r="A499" s="44"/>
      <c r="B499" s="44"/>
      <c r="C499" s="44"/>
    </row>
    <row r="500" spans="1:3" x14ac:dyDescent="0.3">
      <c r="A500" s="44"/>
      <c r="B500" s="44"/>
      <c r="C500" s="44"/>
    </row>
    <row r="501" spans="1:3" x14ac:dyDescent="0.3">
      <c r="A501" s="44"/>
      <c r="B501" s="44"/>
      <c r="C501" s="44"/>
    </row>
    <row r="502" spans="1:3" x14ac:dyDescent="0.3">
      <c r="A502" s="44"/>
      <c r="B502" s="44"/>
      <c r="C502" s="44"/>
    </row>
    <row r="503" spans="1:3" x14ac:dyDescent="0.3">
      <c r="A503" s="44"/>
      <c r="B503" s="44"/>
      <c r="C503" s="44"/>
    </row>
    <row r="504" spans="1:3" x14ac:dyDescent="0.3">
      <c r="A504" s="44"/>
      <c r="B504" s="44"/>
      <c r="C504" s="44"/>
    </row>
    <row r="505" spans="1:3" x14ac:dyDescent="0.3">
      <c r="A505" s="44"/>
      <c r="B505" s="44"/>
      <c r="C505" s="44"/>
    </row>
    <row r="506" spans="1:3" x14ac:dyDescent="0.3">
      <c r="A506" s="44"/>
      <c r="B506" s="44"/>
      <c r="C506" s="44"/>
    </row>
    <row r="507" spans="1:3" x14ac:dyDescent="0.3">
      <c r="A507" s="44"/>
      <c r="B507" s="44"/>
      <c r="C507" s="44"/>
    </row>
    <row r="508" spans="1:3" x14ac:dyDescent="0.3">
      <c r="A508" s="44"/>
      <c r="B508" s="44"/>
      <c r="C508" s="44"/>
    </row>
    <row r="509" spans="1:3" x14ac:dyDescent="0.3">
      <c r="A509" s="44"/>
      <c r="B509" s="44"/>
      <c r="C509" s="44"/>
    </row>
    <row r="510" spans="1:3" x14ac:dyDescent="0.3">
      <c r="A510" s="44"/>
      <c r="B510" s="44"/>
      <c r="C510" s="44"/>
    </row>
    <row r="511" spans="1:3" x14ac:dyDescent="0.3">
      <c r="A511" s="44"/>
      <c r="B511" s="44"/>
      <c r="C511" s="44"/>
    </row>
    <row r="512" spans="1:3" x14ac:dyDescent="0.3">
      <c r="A512" s="44"/>
      <c r="B512" s="44"/>
      <c r="C512" s="44"/>
    </row>
    <row r="513" spans="1:3" x14ac:dyDescent="0.3">
      <c r="A513" s="44"/>
      <c r="B513" s="44"/>
      <c r="C513" s="44"/>
    </row>
    <row r="514" spans="1:3" x14ac:dyDescent="0.3">
      <c r="A514" s="44"/>
      <c r="B514" s="44"/>
      <c r="C514" s="44"/>
    </row>
    <row r="515" spans="1:3" x14ac:dyDescent="0.3">
      <c r="A515" s="44"/>
      <c r="B515" s="44"/>
      <c r="C515" s="44"/>
    </row>
    <row r="516" spans="1:3" x14ac:dyDescent="0.3">
      <c r="A516" s="44"/>
      <c r="B516" s="44"/>
      <c r="C516" s="44"/>
    </row>
    <row r="517" spans="1:3" x14ac:dyDescent="0.3">
      <c r="A517" s="44"/>
      <c r="B517" s="44"/>
      <c r="C517" s="44"/>
    </row>
    <row r="518" spans="1:3" x14ac:dyDescent="0.3">
      <c r="A518" s="44"/>
      <c r="B518" s="44"/>
      <c r="C518" s="44"/>
    </row>
    <row r="519" spans="1:3" x14ac:dyDescent="0.3">
      <c r="A519" s="44"/>
      <c r="B519" s="44"/>
      <c r="C519" s="44"/>
    </row>
    <row r="520" spans="1:3" x14ac:dyDescent="0.3">
      <c r="A520" s="44"/>
      <c r="B520" s="44"/>
      <c r="C520" s="44"/>
    </row>
    <row r="521" spans="1:3" x14ac:dyDescent="0.3">
      <c r="A521" s="44"/>
      <c r="B521" s="44"/>
      <c r="C521" s="44"/>
    </row>
    <row r="522" spans="1:3" x14ac:dyDescent="0.3">
      <c r="A522" s="44"/>
      <c r="B522" s="44"/>
      <c r="C522" s="44"/>
    </row>
    <row r="523" spans="1:3" x14ac:dyDescent="0.3">
      <c r="A523" s="44"/>
      <c r="B523" s="44"/>
      <c r="C523" s="44"/>
    </row>
    <row r="524" spans="1:3" x14ac:dyDescent="0.3">
      <c r="A524" s="44"/>
      <c r="B524" s="44"/>
      <c r="C524" s="44"/>
    </row>
    <row r="525" spans="1:3" x14ac:dyDescent="0.3">
      <c r="A525" s="44"/>
      <c r="B525" s="44"/>
      <c r="C525" s="44"/>
    </row>
    <row r="526" spans="1:3" x14ac:dyDescent="0.3">
      <c r="A526" s="44"/>
      <c r="B526" s="44"/>
      <c r="C526" s="44"/>
    </row>
    <row r="527" spans="1:3" x14ac:dyDescent="0.3">
      <c r="A527" s="44"/>
      <c r="B527" s="44"/>
      <c r="C527" s="44"/>
    </row>
    <row r="528" spans="1:3" x14ac:dyDescent="0.3">
      <c r="A528" s="44"/>
      <c r="B528" s="44"/>
      <c r="C528" s="44"/>
    </row>
    <row r="529" spans="1:3" x14ac:dyDescent="0.3">
      <c r="A529" s="44"/>
      <c r="B529" s="44"/>
      <c r="C529" s="44"/>
    </row>
    <row r="530" spans="1:3" x14ac:dyDescent="0.3">
      <c r="A530" s="44"/>
      <c r="B530" s="44"/>
      <c r="C530" s="44"/>
    </row>
    <row r="531" spans="1:3" x14ac:dyDescent="0.3">
      <c r="A531" s="44"/>
      <c r="B531" s="44"/>
      <c r="C531" s="44"/>
    </row>
    <row r="532" spans="1:3" x14ac:dyDescent="0.3">
      <c r="A532" s="44"/>
      <c r="B532" s="44"/>
      <c r="C532" s="44"/>
    </row>
    <row r="533" spans="1:3" x14ac:dyDescent="0.3">
      <c r="A533" s="44"/>
      <c r="B533" s="44"/>
      <c r="C533" s="44"/>
    </row>
    <row r="534" spans="1:3" x14ac:dyDescent="0.3">
      <c r="A534" s="44"/>
      <c r="B534" s="44"/>
      <c r="C534" s="44"/>
    </row>
    <row r="535" spans="1:3" x14ac:dyDescent="0.3">
      <c r="A535" s="44"/>
      <c r="B535" s="44"/>
      <c r="C535" s="44"/>
    </row>
    <row r="536" spans="1:3" x14ac:dyDescent="0.3">
      <c r="A536" s="44"/>
      <c r="B536" s="44"/>
      <c r="C536" s="44"/>
    </row>
    <row r="537" spans="1:3" x14ac:dyDescent="0.3">
      <c r="A537" s="44"/>
      <c r="B537" s="44"/>
      <c r="C537" s="44"/>
    </row>
    <row r="538" spans="1:3" x14ac:dyDescent="0.3">
      <c r="A538" s="44"/>
      <c r="B538" s="44"/>
      <c r="C538" s="44"/>
    </row>
    <row r="539" spans="1:3" x14ac:dyDescent="0.3">
      <c r="A539" s="44"/>
      <c r="B539" s="44"/>
      <c r="C539" s="44"/>
    </row>
    <row r="540" spans="1:3" x14ac:dyDescent="0.3">
      <c r="A540" s="44"/>
      <c r="B540" s="44"/>
      <c r="C540" s="44"/>
    </row>
    <row r="541" spans="1:3" x14ac:dyDescent="0.3">
      <c r="A541" s="44"/>
      <c r="B541" s="44"/>
      <c r="C541" s="44"/>
    </row>
    <row r="542" spans="1:3" x14ac:dyDescent="0.3">
      <c r="A542" s="44"/>
      <c r="B542" s="44"/>
      <c r="C542" s="44"/>
    </row>
    <row r="543" spans="1:3" x14ac:dyDescent="0.3">
      <c r="A543" s="44"/>
      <c r="B543" s="44"/>
      <c r="C543" s="44"/>
    </row>
    <row r="544" spans="1:3" x14ac:dyDescent="0.3">
      <c r="A544" s="44"/>
      <c r="B544" s="44"/>
      <c r="C544" s="44"/>
    </row>
    <row r="545" spans="1:3" x14ac:dyDescent="0.3">
      <c r="A545" s="44"/>
      <c r="B545" s="44"/>
      <c r="C545" s="44"/>
    </row>
    <row r="546" spans="1:3" x14ac:dyDescent="0.3">
      <c r="A546" s="44"/>
      <c r="B546" s="44"/>
      <c r="C546" s="44"/>
    </row>
    <row r="547" spans="1:3" x14ac:dyDescent="0.3">
      <c r="A547" s="44"/>
      <c r="B547" s="44"/>
      <c r="C547" s="44"/>
    </row>
    <row r="548" spans="1:3" x14ac:dyDescent="0.3">
      <c r="A548" s="44"/>
      <c r="B548" s="44"/>
      <c r="C548" s="44"/>
    </row>
    <row r="549" spans="1:3" x14ac:dyDescent="0.3">
      <c r="A549" s="44"/>
      <c r="B549" s="44"/>
      <c r="C549" s="44"/>
    </row>
    <row r="550" spans="1:3" x14ac:dyDescent="0.3">
      <c r="A550" s="44"/>
      <c r="B550" s="44"/>
      <c r="C550" s="44"/>
    </row>
    <row r="551" spans="1:3" x14ac:dyDescent="0.3">
      <c r="A551" s="44"/>
      <c r="B551" s="44"/>
      <c r="C551" s="44"/>
    </row>
    <row r="552" spans="1:3" x14ac:dyDescent="0.3">
      <c r="A552" s="44"/>
      <c r="B552" s="44"/>
      <c r="C552" s="44"/>
    </row>
    <row r="553" spans="1:3" x14ac:dyDescent="0.3">
      <c r="A553" s="44"/>
      <c r="B553" s="44"/>
      <c r="C553" s="44"/>
    </row>
    <row r="554" spans="1:3" x14ac:dyDescent="0.3">
      <c r="A554" s="44"/>
      <c r="B554" s="44"/>
      <c r="C554" s="44"/>
    </row>
    <row r="555" spans="1:3" x14ac:dyDescent="0.3">
      <c r="A555" s="44"/>
      <c r="B555" s="44"/>
      <c r="C555" s="44"/>
    </row>
    <row r="556" spans="1:3" x14ac:dyDescent="0.3">
      <c r="A556" s="44"/>
      <c r="B556" s="44"/>
      <c r="C556" s="44"/>
    </row>
    <row r="557" spans="1:3" x14ac:dyDescent="0.3">
      <c r="A557" s="44"/>
      <c r="B557" s="44"/>
      <c r="C557" s="44"/>
    </row>
    <row r="558" spans="1:3" x14ac:dyDescent="0.3">
      <c r="A558" s="44"/>
      <c r="B558" s="44"/>
      <c r="C558" s="44"/>
    </row>
    <row r="559" spans="1:3" x14ac:dyDescent="0.3">
      <c r="A559" s="44"/>
      <c r="B559" s="44"/>
      <c r="C559" s="44"/>
    </row>
    <row r="560" spans="1:3" x14ac:dyDescent="0.3">
      <c r="A560" s="44"/>
      <c r="B560" s="44"/>
      <c r="C560" s="44"/>
    </row>
    <row r="561" spans="1:3" x14ac:dyDescent="0.3">
      <c r="A561" s="44"/>
      <c r="B561" s="44"/>
      <c r="C561" s="44"/>
    </row>
    <row r="562" spans="1:3" x14ac:dyDescent="0.3">
      <c r="A562" s="44"/>
      <c r="B562" s="44"/>
      <c r="C562" s="44"/>
    </row>
    <row r="563" spans="1:3" x14ac:dyDescent="0.3">
      <c r="A563" s="44"/>
      <c r="B563" s="44"/>
      <c r="C563" s="44"/>
    </row>
    <row r="564" spans="1:3" x14ac:dyDescent="0.3">
      <c r="A564" s="44"/>
      <c r="B564" s="44"/>
      <c r="C564" s="44"/>
    </row>
    <row r="565" spans="1:3" x14ac:dyDescent="0.3">
      <c r="A565" s="44"/>
      <c r="B565" s="44"/>
      <c r="C565" s="44"/>
    </row>
    <row r="566" spans="1:3" x14ac:dyDescent="0.3">
      <c r="A566" s="44"/>
      <c r="B566" s="44"/>
      <c r="C566" s="44"/>
    </row>
    <row r="567" spans="1:3" x14ac:dyDescent="0.3">
      <c r="A567" s="44"/>
      <c r="B567" s="44"/>
      <c r="C567" s="44"/>
    </row>
    <row r="568" spans="1:3" x14ac:dyDescent="0.3">
      <c r="A568" s="44"/>
      <c r="B568" s="44"/>
      <c r="C568" s="44"/>
    </row>
    <row r="569" spans="1:3" x14ac:dyDescent="0.3">
      <c r="A569" s="44"/>
      <c r="B569" s="44"/>
      <c r="C569" s="44"/>
    </row>
    <row r="570" spans="1:3" x14ac:dyDescent="0.3">
      <c r="A570" s="44"/>
      <c r="B570" s="44"/>
      <c r="C570" s="44"/>
    </row>
    <row r="571" spans="1:3" x14ac:dyDescent="0.3">
      <c r="A571" s="44"/>
      <c r="B571" s="44"/>
      <c r="C571" s="44"/>
    </row>
    <row r="572" spans="1:3" x14ac:dyDescent="0.3">
      <c r="A572" s="44"/>
      <c r="B572" s="44"/>
      <c r="C572" s="44"/>
    </row>
    <row r="573" spans="1:3" x14ac:dyDescent="0.3">
      <c r="A573" s="44"/>
      <c r="B573" s="44"/>
      <c r="C573" s="44"/>
    </row>
    <row r="574" spans="1:3" x14ac:dyDescent="0.3">
      <c r="A574" s="44"/>
      <c r="B574" s="44"/>
      <c r="C574" s="44"/>
    </row>
    <row r="575" spans="1:3" x14ac:dyDescent="0.3">
      <c r="A575" s="44"/>
      <c r="B575" s="44"/>
      <c r="C575" s="44"/>
    </row>
    <row r="576" spans="1:3" x14ac:dyDescent="0.3">
      <c r="A576" s="44"/>
      <c r="B576" s="44"/>
      <c r="C576" s="44"/>
    </row>
    <row r="577" spans="1:3" x14ac:dyDescent="0.3">
      <c r="A577" s="44"/>
      <c r="B577" s="44"/>
      <c r="C577" s="44"/>
    </row>
    <row r="578" spans="1:3" x14ac:dyDescent="0.3">
      <c r="A578" s="44"/>
      <c r="B578" s="44"/>
      <c r="C578" s="44"/>
    </row>
    <row r="579" spans="1:3" x14ac:dyDescent="0.3">
      <c r="A579" s="44"/>
      <c r="B579" s="44"/>
      <c r="C579" s="44"/>
    </row>
    <row r="580" spans="1:3" x14ac:dyDescent="0.3">
      <c r="A580" s="44"/>
      <c r="B580" s="44"/>
      <c r="C580" s="44"/>
    </row>
    <row r="581" spans="1:3" x14ac:dyDescent="0.3">
      <c r="A581" s="44"/>
      <c r="B581" s="44"/>
      <c r="C581" s="44"/>
    </row>
    <row r="582" spans="1:3" x14ac:dyDescent="0.3">
      <c r="A582" s="44"/>
      <c r="B582" s="44"/>
      <c r="C582" s="44"/>
    </row>
    <row r="583" spans="1:3" x14ac:dyDescent="0.3">
      <c r="A583" s="44"/>
      <c r="B583" s="44"/>
      <c r="C583" s="44"/>
    </row>
    <row r="584" spans="1:3" x14ac:dyDescent="0.3">
      <c r="A584" s="44"/>
      <c r="B584" s="44"/>
      <c r="C584" s="44"/>
    </row>
    <row r="585" spans="1:3" x14ac:dyDescent="0.3">
      <c r="A585" s="44"/>
      <c r="B585" s="44"/>
      <c r="C585" s="44"/>
    </row>
    <row r="586" spans="1:3" x14ac:dyDescent="0.3">
      <c r="A586" s="44"/>
      <c r="B586" s="44"/>
      <c r="C586" s="44"/>
    </row>
    <row r="587" spans="1:3" x14ac:dyDescent="0.3">
      <c r="A587" s="44"/>
      <c r="B587" s="44"/>
      <c r="C587" s="44"/>
    </row>
    <row r="588" spans="1:3" x14ac:dyDescent="0.3">
      <c r="A588" s="44"/>
      <c r="B588" s="44"/>
      <c r="C588" s="44"/>
    </row>
    <row r="589" spans="1:3" x14ac:dyDescent="0.3">
      <c r="A589" s="44"/>
      <c r="B589" s="44"/>
      <c r="C589" s="4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6"/>
  <sheetViews>
    <sheetView view="pageLayout" zoomScale="80" zoomScaleNormal="80" zoomScaleSheetLayoutView="80" zoomScalePageLayoutView="80" workbookViewId="0">
      <selection sqref="A1:G1"/>
    </sheetView>
  </sheetViews>
  <sheetFormatPr defaultRowHeight="12" x14ac:dyDescent="0.2"/>
  <cols>
    <col min="1" max="1" width="4" style="14" customWidth="1"/>
    <col min="2" max="2" width="53.140625" style="14" customWidth="1"/>
    <col min="3" max="3" width="17.140625" style="14" customWidth="1"/>
    <col min="4" max="4" width="13.5703125" style="14" bestFit="1" customWidth="1"/>
    <col min="5" max="5" width="12.7109375" style="14" customWidth="1"/>
    <col min="6" max="6" width="15" style="14" customWidth="1"/>
    <col min="7" max="7" width="14.7109375" style="14" customWidth="1"/>
    <col min="8" max="8" width="12.42578125" style="14" customWidth="1"/>
    <col min="9" max="9" width="16.5703125" style="14" customWidth="1"/>
    <col min="10" max="10" width="16" style="14" customWidth="1"/>
    <col min="11" max="11" width="14.42578125" style="14" customWidth="1"/>
    <col min="12" max="12" width="14.5703125" style="14" customWidth="1"/>
    <col min="13" max="13" width="13.7109375" style="14" customWidth="1"/>
    <col min="14" max="14" width="12.140625" style="14" customWidth="1"/>
    <col min="15" max="16384" width="9.140625" style="14"/>
  </cols>
  <sheetData>
    <row r="1" spans="1:14" ht="15" customHeight="1" x14ac:dyDescent="0.2">
      <c r="A1" s="468" t="s">
        <v>56</v>
      </c>
      <c r="B1" s="468"/>
      <c r="C1" s="468"/>
      <c r="D1" s="468"/>
      <c r="E1" s="468"/>
      <c r="F1" s="468"/>
      <c r="G1" s="468"/>
      <c r="H1" s="21"/>
      <c r="I1" s="7"/>
      <c r="J1" s="7"/>
      <c r="K1" s="467" t="s">
        <v>57</v>
      </c>
      <c r="L1" s="467"/>
      <c r="M1" s="138" t="str">
        <f>Protokół!K1</f>
        <v>A</v>
      </c>
    </row>
    <row r="2" spans="1:14" ht="12" customHeight="1" x14ac:dyDescent="0.2">
      <c r="A2" s="471" t="s">
        <v>55</v>
      </c>
      <c r="B2" s="471"/>
      <c r="C2" s="471" t="s">
        <v>55</v>
      </c>
      <c r="D2" s="471"/>
      <c r="E2" s="472" t="str">
        <f>Protokół!G8</f>
        <v>……………………………………………………………………………………</v>
      </c>
      <c r="F2" s="472"/>
      <c r="G2" s="472"/>
      <c r="H2" s="472"/>
      <c r="I2" s="22"/>
      <c r="J2" s="22"/>
    </row>
    <row r="3" spans="1:14" ht="7.5" customHeight="1" thickBot="1" x14ac:dyDescent="0.25">
      <c r="A3" s="73"/>
      <c r="B3" s="73"/>
      <c r="C3" s="73"/>
      <c r="D3" s="73"/>
      <c r="E3" s="73"/>
      <c r="F3" s="73"/>
      <c r="G3" s="73"/>
      <c r="H3" s="73"/>
      <c r="I3" s="73"/>
      <c r="J3" s="73"/>
    </row>
    <row r="4" spans="1:14" ht="93" customHeight="1" x14ac:dyDescent="0.2">
      <c r="A4" s="165" t="s">
        <v>23</v>
      </c>
      <c r="B4" s="166" t="s">
        <v>26</v>
      </c>
      <c r="C4" s="149" t="s">
        <v>543</v>
      </c>
      <c r="D4" s="149" t="s">
        <v>545</v>
      </c>
      <c r="E4" s="149" t="s">
        <v>546</v>
      </c>
      <c r="F4" s="149" t="s">
        <v>547</v>
      </c>
      <c r="G4" s="149" t="s">
        <v>548</v>
      </c>
      <c r="H4" s="149" t="s">
        <v>93</v>
      </c>
      <c r="I4" s="149" t="s">
        <v>660</v>
      </c>
      <c r="J4" s="149" t="s">
        <v>578</v>
      </c>
      <c r="K4" s="149" t="s">
        <v>544</v>
      </c>
      <c r="L4" s="149" t="s">
        <v>42</v>
      </c>
      <c r="M4" s="92" t="s">
        <v>43</v>
      </c>
      <c r="N4" s="266" t="s">
        <v>651</v>
      </c>
    </row>
    <row r="5" spans="1:14" x14ac:dyDescent="0.2">
      <c r="A5" s="167"/>
      <c r="B5" s="168"/>
      <c r="C5" s="169" t="s">
        <v>33</v>
      </c>
      <c r="D5" s="169" t="s">
        <v>34</v>
      </c>
      <c r="E5" s="169" t="s">
        <v>27</v>
      </c>
      <c r="F5" s="169" t="s">
        <v>28</v>
      </c>
      <c r="G5" s="169" t="s">
        <v>29</v>
      </c>
      <c r="H5" s="169" t="s">
        <v>30</v>
      </c>
      <c r="I5" s="169" t="s">
        <v>14</v>
      </c>
      <c r="J5" s="169" t="s">
        <v>14</v>
      </c>
      <c r="K5" s="169" t="s">
        <v>14</v>
      </c>
      <c r="L5" s="169" t="s">
        <v>14</v>
      </c>
      <c r="M5" s="170" t="s">
        <v>14</v>
      </c>
      <c r="N5" s="267"/>
    </row>
    <row r="6" spans="1:14" x14ac:dyDescent="0.2">
      <c r="A6" s="171"/>
      <c r="B6" s="172" t="s">
        <v>176</v>
      </c>
      <c r="C6" s="173"/>
      <c r="D6" s="174"/>
      <c r="E6" s="174"/>
      <c r="F6" s="174"/>
      <c r="G6" s="175"/>
      <c r="H6" s="174"/>
      <c r="I6" s="176"/>
      <c r="J6" s="169"/>
      <c r="K6" s="169"/>
      <c r="L6" s="174"/>
      <c r="M6" s="177"/>
      <c r="N6" s="268"/>
    </row>
    <row r="7" spans="1:14" x14ac:dyDescent="0.2">
      <c r="A7" s="178">
        <v>1</v>
      </c>
      <c r="B7" s="179">
        <v>2</v>
      </c>
      <c r="C7" s="180">
        <v>3</v>
      </c>
      <c r="D7" s="179">
        <v>4</v>
      </c>
      <c r="E7" s="179">
        <v>5</v>
      </c>
      <c r="F7" s="179" t="s">
        <v>31</v>
      </c>
      <c r="G7" s="130" t="s">
        <v>32</v>
      </c>
      <c r="H7" s="179">
        <v>8</v>
      </c>
      <c r="I7" s="181" t="s">
        <v>549</v>
      </c>
      <c r="J7" s="150" t="s">
        <v>577</v>
      </c>
      <c r="K7" s="150" t="s">
        <v>550</v>
      </c>
      <c r="L7" s="179">
        <v>12</v>
      </c>
      <c r="M7" s="132">
        <v>13</v>
      </c>
      <c r="N7" s="269">
        <v>14</v>
      </c>
    </row>
    <row r="8" spans="1:14" x14ac:dyDescent="0.2">
      <c r="A8" s="15">
        <v>1</v>
      </c>
      <c r="B8" s="9"/>
      <c r="C8" s="148"/>
      <c r="D8" s="164">
        <f>IFERROR(VLOOKUP(region&amp;'Prod. roślinna'!$B8,'Dane średnie prod rośl.i zwierz'!$B$3:$G$586,5,0),0)</f>
        <v>0</v>
      </c>
      <c r="E8" s="164">
        <f>IFERROR(VLOOKUP(region&amp;'Prod. roślinna'!B8,'Dane średnie prod rośl.i zwierz'!$B$3:$G$586,6,0),0)</f>
        <v>0</v>
      </c>
      <c r="F8" s="23">
        <f>D8*E8</f>
        <v>0</v>
      </c>
      <c r="G8" s="23">
        <f>C8*F8</f>
        <v>0</v>
      </c>
      <c r="H8" s="374"/>
      <c r="I8" s="133"/>
      <c r="J8" s="24">
        <f>G8*(100%-H8)</f>
        <v>0</v>
      </c>
      <c r="K8" s="24">
        <f>G8-J8</f>
        <v>0</v>
      </c>
      <c r="L8" s="25"/>
      <c r="M8" s="371"/>
      <c r="N8" s="310">
        <f t="shared" ref="N8:N46" si="0">IF(H8&gt;0,C8,0)</f>
        <v>0</v>
      </c>
    </row>
    <row r="9" spans="1:14" x14ac:dyDescent="0.2">
      <c r="A9" s="15">
        <v>2</v>
      </c>
      <c r="B9" s="9"/>
      <c r="C9" s="148"/>
      <c r="D9" s="164">
        <f>IFERROR(VLOOKUP(region&amp;'Prod. roślinna'!$B9,'Dane średnie prod rośl.i zwierz'!$B$3:$G$586,5,0),0)</f>
        <v>0</v>
      </c>
      <c r="E9" s="164">
        <f>IFERROR(VLOOKUP(region&amp;'Prod. roślinna'!B9,'Dane średnie prod rośl.i zwierz'!$B$3:$G$586,6,0),0)</f>
        <v>0</v>
      </c>
      <c r="F9" s="23">
        <f t="shared" ref="F9:F39" si="1">D9*E9</f>
        <v>0</v>
      </c>
      <c r="G9" s="23">
        <f t="shared" ref="G9:G46" si="2">C9*F9</f>
        <v>0</v>
      </c>
      <c r="H9" s="374"/>
      <c r="I9" s="133"/>
      <c r="J9" s="24">
        <f t="shared" ref="J9:J46" si="3">G9*(100%-H9)</f>
        <v>0</v>
      </c>
      <c r="K9" s="24">
        <f t="shared" ref="K9:K46" si="4">G9-J9</f>
        <v>0</v>
      </c>
      <c r="L9" s="26"/>
      <c r="M9" s="371"/>
      <c r="N9" s="311">
        <f t="shared" si="0"/>
        <v>0</v>
      </c>
    </row>
    <row r="10" spans="1:14" x14ac:dyDescent="0.2">
      <c r="A10" s="19">
        <v>3</v>
      </c>
      <c r="B10" s="9"/>
      <c r="C10" s="148"/>
      <c r="D10" s="164">
        <f>IFERROR(VLOOKUP(region&amp;'Prod. roślinna'!$B10,'Dane średnie prod rośl.i zwierz'!$B$3:$G$586,5,0),0)</f>
        <v>0</v>
      </c>
      <c r="E10" s="164">
        <f>IFERROR(VLOOKUP(region&amp;'Prod. roślinna'!B10,'Dane średnie prod rośl.i zwierz'!$B$3:$G$586,6,0),0)</f>
        <v>0</v>
      </c>
      <c r="F10" s="23">
        <f t="shared" si="1"/>
        <v>0</v>
      </c>
      <c r="G10" s="23">
        <f t="shared" si="2"/>
        <v>0</v>
      </c>
      <c r="H10" s="374"/>
      <c r="I10" s="133"/>
      <c r="J10" s="24">
        <f t="shared" si="3"/>
        <v>0</v>
      </c>
      <c r="K10" s="24">
        <f t="shared" si="4"/>
        <v>0</v>
      </c>
      <c r="L10" s="26"/>
      <c r="M10" s="371"/>
      <c r="N10" s="311">
        <f t="shared" si="0"/>
        <v>0</v>
      </c>
    </row>
    <row r="11" spans="1:14" x14ac:dyDescent="0.2">
      <c r="A11" s="19">
        <v>4</v>
      </c>
      <c r="B11" s="9"/>
      <c r="C11" s="148"/>
      <c r="D11" s="164">
        <f>IFERROR(VLOOKUP(region&amp;'Prod. roślinna'!$B11,'Dane średnie prod rośl.i zwierz'!$B$3:$G$586,5,0),0)</f>
        <v>0</v>
      </c>
      <c r="E11" s="164">
        <f>IFERROR(VLOOKUP(region&amp;'Prod. roślinna'!B11,'Dane średnie prod rośl.i zwierz'!$B$3:$G$586,6,0),0)</f>
        <v>0</v>
      </c>
      <c r="F11" s="23">
        <f t="shared" si="1"/>
        <v>0</v>
      </c>
      <c r="G11" s="23">
        <f t="shared" si="2"/>
        <v>0</v>
      </c>
      <c r="H11" s="374"/>
      <c r="I11" s="133"/>
      <c r="J11" s="24">
        <f t="shared" si="3"/>
        <v>0</v>
      </c>
      <c r="K11" s="24">
        <f t="shared" si="4"/>
        <v>0</v>
      </c>
      <c r="L11" s="26"/>
      <c r="M11" s="371"/>
      <c r="N11" s="311">
        <f t="shared" si="0"/>
        <v>0</v>
      </c>
    </row>
    <row r="12" spans="1:14" x14ac:dyDescent="0.2">
      <c r="A12" s="19">
        <v>5</v>
      </c>
      <c r="B12" s="9"/>
      <c r="C12" s="148"/>
      <c r="D12" s="164">
        <f>IFERROR(VLOOKUP(region&amp;'Prod. roślinna'!$B12,'Dane średnie prod rośl.i zwierz'!$B$3:$G$586,5,0),0)</f>
        <v>0</v>
      </c>
      <c r="E12" s="164">
        <f>IFERROR(VLOOKUP(region&amp;'Prod. roślinna'!B12,'Dane średnie prod rośl.i zwierz'!$B$3:$G$586,6,0),0)</f>
        <v>0</v>
      </c>
      <c r="F12" s="23">
        <f t="shared" si="1"/>
        <v>0</v>
      </c>
      <c r="G12" s="23">
        <f t="shared" si="2"/>
        <v>0</v>
      </c>
      <c r="H12" s="374"/>
      <c r="I12" s="133"/>
      <c r="J12" s="24">
        <f t="shared" si="3"/>
        <v>0</v>
      </c>
      <c r="K12" s="24">
        <f t="shared" si="4"/>
        <v>0</v>
      </c>
      <c r="L12" s="26"/>
      <c r="M12" s="371"/>
      <c r="N12" s="311">
        <f t="shared" si="0"/>
        <v>0</v>
      </c>
    </row>
    <row r="13" spans="1:14" x14ac:dyDescent="0.2">
      <c r="A13" s="19">
        <v>6</v>
      </c>
      <c r="B13" s="9"/>
      <c r="C13" s="148"/>
      <c r="D13" s="164">
        <f>IFERROR(VLOOKUP(region&amp;'Prod. roślinna'!$B13,'Dane średnie prod rośl.i zwierz'!$B$3:$G$586,5,0),0)</f>
        <v>0</v>
      </c>
      <c r="E13" s="164">
        <f>IFERROR(VLOOKUP(region&amp;'Prod. roślinna'!B13,'Dane średnie prod rośl.i zwierz'!$B$3:$G$586,6,0),0)</f>
        <v>0</v>
      </c>
      <c r="F13" s="23">
        <f t="shared" si="1"/>
        <v>0</v>
      </c>
      <c r="G13" s="23">
        <f t="shared" si="2"/>
        <v>0</v>
      </c>
      <c r="H13" s="374"/>
      <c r="I13" s="133"/>
      <c r="J13" s="24">
        <f t="shared" si="3"/>
        <v>0</v>
      </c>
      <c r="K13" s="24">
        <f t="shared" si="4"/>
        <v>0</v>
      </c>
      <c r="L13" s="26"/>
      <c r="M13" s="371"/>
      <c r="N13" s="311">
        <f t="shared" si="0"/>
        <v>0</v>
      </c>
    </row>
    <row r="14" spans="1:14" x14ac:dyDescent="0.2">
      <c r="A14" s="74">
        <v>7</v>
      </c>
      <c r="B14" s="9"/>
      <c r="C14" s="148"/>
      <c r="D14" s="164">
        <f>IFERROR(VLOOKUP(region&amp;'Prod. roślinna'!$B14,'Dane średnie prod rośl.i zwierz'!$B$3:$G$586,5,0),0)</f>
        <v>0</v>
      </c>
      <c r="E14" s="164">
        <f>IFERROR(VLOOKUP(region&amp;'Prod. roślinna'!B14,'Dane średnie prod rośl.i zwierz'!$B$3:$G$586,6,0),0)</f>
        <v>0</v>
      </c>
      <c r="F14" s="23">
        <f t="shared" si="1"/>
        <v>0</v>
      </c>
      <c r="G14" s="23">
        <f t="shared" si="2"/>
        <v>0</v>
      </c>
      <c r="H14" s="374"/>
      <c r="I14" s="133"/>
      <c r="J14" s="24">
        <f t="shared" si="3"/>
        <v>0</v>
      </c>
      <c r="K14" s="24">
        <f t="shared" si="4"/>
        <v>0</v>
      </c>
      <c r="L14" s="26"/>
      <c r="M14" s="371"/>
      <c r="N14" s="311">
        <f t="shared" si="0"/>
        <v>0</v>
      </c>
    </row>
    <row r="15" spans="1:14" x14ac:dyDescent="0.2">
      <c r="A15" s="75">
        <v>8</v>
      </c>
      <c r="B15" s="9"/>
      <c r="C15" s="148"/>
      <c r="D15" s="164">
        <f>IFERROR(VLOOKUP(region&amp;'Prod. roślinna'!$B15,'Dane średnie prod rośl.i zwierz'!$B$3:$G$586,5,0),0)</f>
        <v>0</v>
      </c>
      <c r="E15" s="164">
        <f>IFERROR(VLOOKUP(region&amp;'Prod. roślinna'!B15,'Dane średnie prod rośl.i zwierz'!$B$3:$G$586,6,0),0)</f>
        <v>0</v>
      </c>
      <c r="F15" s="23">
        <f t="shared" si="1"/>
        <v>0</v>
      </c>
      <c r="G15" s="23">
        <f t="shared" si="2"/>
        <v>0</v>
      </c>
      <c r="H15" s="374"/>
      <c r="I15" s="133"/>
      <c r="J15" s="24">
        <f t="shared" si="3"/>
        <v>0</v>
      </c>
      <c r="K15" s="24">
        <f t="shared" si="4"/>
        <v>0</v>
      </c>
      <c r="L15" s="26"/>
      <c r="M15" s="371"/>
      <c r="N15" s="311">
        <f t="shared" si="0"/>
        <v>0</v>
      </c>
    </row>
    <row r="16" spans="1:14" x14ac:dyDescent="0.2">
      <c r="A16" s="75">
        <v>9</v>
      </c>
      <c r="B16" s="9"/>
      <c r="C16" s="148"/>
      <c r="D16" s="164">
        <f>IFERROR(VLOOKUP(region&amp;'Prod. roślinna'!$B16,'Dane średnie prod rośl.i zwierz'!$B$3:$G$586,5,0),0)</f>
        <v>0</v>
      </c>
      <c r="E16" s="164">
        <f>IFERROR(VLOOKUP(region&amp;'Prod. roślinna'!B16,'Dane średnie prod rośl.i zwierz'!$B$3:$G$586,6,0),0)</f>
        <v>0</v>
      </c>
      <c r="F16" s="23">
        <f t="shared" si="1"/>
        <v>0</v>
      </c>
      <c r="G16" s="23">
        <f t="shared" si="2"/>
        <v>0</v>
      </c>
      <c r="H16" s="374"/>
      <c r="I16" s="133"/>
      <c r="J16" s="24">
        <f t="shared" si="3"/>
        <v>0</v>
      </c>
      <c r="K16" s="24">
        <f t="shared" si="4"/>
        <v>0</v>
      </c>
      <c r="L16" s="26"/>
      <c r="M16" s="371"/>
      <c r="N16" s="311">
        <f t="shared" si="0"/>
        <v>0</v>
      </c>
    </row>
    <row r="17" spans="1:14" x14ac:dyDescent="0.2">
      <c r="A17" s="76">
        <v>10</v>
      </c>
      <c r="B17" s="9"/>
      <c r="C17" s="148"/>
      <c r="D17" s="164">
        <f>IFERROR(VLOOKUP(region&amp;'Prod. roślinna'!$B17,'Dane średnie prod rośl.i zwierz'!$B$3:$G$586,5,0),0)</f>
        <v>0</v>
      </c>
      <c r="E17" s="164">
        <f>IFERROR(VLOOKUP(region&amp;'Prod. roślinna'!B17,'Dane średnie prod rośl.i zwierz'!$B$3:$G$586,6,0),0)</f>
        <v>0</v>
      </c>
      <c r="F17" s="23">
        <f t="shared" si="1"/>
        <v>0</v>
      </c>
      <c r="G17" s="23">
        <f t="shared" si="2"/>
        <v>0</v>
      </c>
      <c r="H17" s="374"/>
      <c r="I17" s="133"/>
      <c r="J17" s="24">
        <f t="shared" si="3"/>
        <v>0</v>
      </c>
      <c r="K17" s="24">
        <f t="shared" si="4"/>
        <v>0</v>
      </c>
      <c r="L17" s="26"/>
      <c r="M17" s="371"/>
      <c r="N17" s="311">
        <f t="shared" si="0"/>
        <v>0</v>
      </c>
    </row>
    <row r="18" spans="1:14" x14ac:dyDescent="0.2">
      <c r="A18" s="76">
        <v>11</v>
      </c>
      <c r="B18" s="9"/>
      <c r="C18" s="148"/>
      <c r="D18" s="164">
        <f>IFERROR(VLOOKUP(region&amp;'Prod. roślinna'!$B18,'Dane średnie prod rośl.i zwierz'!$B$3:$G$586,5,0),0)</f>
        <v>0</v>
      </c>
      <c r="E18" s="164">
        <f>IFERROR(VLOOKUP(region&amp;'Prod. roślinna'!B18,'Dane średnie prod rośl.i zwierz'!$B$3:$G$586,6,0),0)</f>
        <v>0</v>
      </c>
      <c r="F18" s="23">
        <f t="shared" si="1"/>
        <v>0</v>
      </c>
      <c r="G18" s="23">
        <f t="shared" si="2"/>
        <v>0</v>
      </c>
      <c r="H18" s="374"/>
      <c r="I18" s="133"/>
      <c r="J18" s="24">
        <f t="shared" si="3"/>
        <v>0</v>
      </c>
      <c r="K18" s="24">
        <f t="shared" si="4"/>
        <v>0</v>
      </c>
      <c r="L18" s="26"/>
      <c r="M18" s="371"/>
      <c r="N18" s="311">
        <f t="shared" si="0"/>
        <v>0</v>
      </c>
    </row>
    <row r="19" spans="1:14" x14ac:dyDescent="0.2">
      <c r="A19" s="76">
        <v>12</v>
      </c>
      <c r="B19" s="9"/>
      <c r="C19" s="148"/>
      <c r="D19" s="164">
        <f>IFERROR(VLOOKUP(region&amp;'Prod. roślinna'!$B19,'Dane średnie prod rośl.i zwierz'!$B$3:$G$586,5,0),0)</f>
        <v>0</v>
      </c>
      <c r="E19" s="164">
        <f>IFERROR(VLOOKUP(region&amp;'Prod. roślinna'!B19,'Dane średnie prod rośl.i zwierz'!$B$3:$G$586,6,0),0)</f>
        <v>0</v>
      </c>
      <c r="F19" s="23">
        <f t="shared" si="1"/>
        <v>0</v>
      </c>
      <c r="G19" s="23">
        <f t="shared" si="2"/>
        <v>0</v>
      </c>
      <c r="H19" s="374"/>
      <c r="I19" s="133"/>
      <c r="J19" s="24">
        <f t="shared" si="3"/>
        <v>0</v>
      </c>
      <c r="K19" s="24">
        <f t="shared" si="4"/>
        <v>0</v>
      </c>
      <c r="L19" s="26"/>
      <c r="M19" s="371"/>
      <c r="N19" s="311">
        <f t="shared" si="0"/>
        <v>0</v>
      </c>
    </row>
    <row r="20" spans="1:14" x14ac:dyDescent="0.2">
      <c r="A20" s="76">
        <v>13</v>
      </c>
      <c r="B20" s="9"/>
      <c r="C20" s="148"/>
      <c r="D20" s="164">
        <f>IFERROR(VLOOKUP(region&amp;'Prod. roślinna'!$B20,'Dane średnie prod rośl.i zwierz'!$B$3:$G$586,5,0),0)</f>
        <v>0</v>
      </c>
      <c r="E20" s="164">
        <f>IFERROR(VLOOKUP(region&amp;'Prod. roślinna'!B20,'Dane średnie prod rośl.i zwierz'!$B$3:$G$586,6,0),0)</f>
        <v>0</v>
      </c>
      <c r="F20" s="23">
        <f t="shared" si="1"/>
        <v>0</v>
      </c>
      <c r="G20" s="23">
        <f t="shared" si="2"/>
        <v>0</v>
      </c>
      <c r="H20" s="374"/>
      <c r="I20" s="133"/>
      <c r="J20" s="24">
        <f t="shared" si="3"/>
        <v>0</v>
      </c>
      <c r="K20" s="24">
        <f t="shared" si="4"/>
        <v>0</v>
      </c>
      <c r="L20" s="26"/>
      <c r="M20" s="371"/>
      <c r="N20" s="311">
        <f t="shared" si="0"/>
        <v>0</v>
      </c>
    </row>
    <row r="21" spans="1:14" x14ac:dyDescent="0.2">
      <c r="A21" s="76">
        <v>14</v>
      </c>
      <c r="B21" s="9"/>
      <c r="C21" s="148"/>
      <c r="D21" s="164">
        <f>IFERROR(VLOOKUP(region&amp;'Prod. roślinna'!$B21,'Dane średnie prod rośl.i zwierz'!$B$3:$G$586,5,0),0)</f>
        <v>0</v>
      </c>
      <c r="E21" s="164">
        <f>IFERROR(VLOOKUP(region&amp;'Prod. roślinna'!B21,'Dane średnie prod rośl.i zwierz'!$B$3:$G$586,6,0),0)</f>
        <v>0</v>
      </c>
      <c r="F21" s="23">
        <f t="shared" si="1"/>
        <v>0</v>
      </c>
      <c r="G21" s="23">
        <f t="shared" si="2"/>
        <v>0</v>
      </c>
      <c r="H21" s="374"/>
      <c r="I21" s="133"/>
      <c r="J21" s="24">
        <f t="shared" si="3"/>
        <v>0</v>
      </c>
      <c r="K21" s="24">
        <f t="shared" si="4"/>
        <v>0</v>
      </c>
      <c r="L21" s="26"/>
      <c r="M21" s="371"/>
      <c r="N21" s="311">
        <f t="shared" si="0"/>
        <v>0</v>
      </c>
    </row>
    <row r="22" spans="1:14" x14ac:dyDescent="0.2">
      <c r="A22" s="76">
        <v>15</v>
      </c>
      <c r="B22" s="9"/>
      <c r="C22" s="148"/>
      <c r="D22" s="164">
        <f>IFERROR(VLOOKUP(region&amp;'Prod. roślinna'!$B22,'Dane średnie prod rośl.i zwierz'!$B$3:$G$586,5,0),0)</f>
        <v>0</v>
      </c>
      <c r="E22" s="164">
        <f>IFERROR(VLOOKUP(region&amp;'Prod. roślinna'!B22,'Dane średnie prod rośl.i zwierz'!$B$3:$G$586,6,0),0)</f>
        <v>0</v>
      </c>
      <c r="F22" s="23">
        <f t="shared" si="1"/>
        <v>0</v>
      </c>
      <c r="G22" s="23">
        <f t="shared" si="2"/>
        <v>0</v>
      </c>
      <c r="H22" s="374"/>
      <c r="I22" s="133"/>
      <c r="J22" s="24">
        <f t="shared" si="3"/>
        <v>0</v>
      </c>
      <c r="K22" s="24">
        <f t="shared" si="4"/>
        <v>0</v>
      </c>
      <c r="L22" s="26"/>
      <c r="M22" s="371"/>
      <c r="N22" s="311">
        <f t="shared" si="0"/>
        <v>0</v>
      </c>
    </row>
    <row r="23" spans="1:14" s="57" customFormat="1" x14ac:dyDescent="0.2">
      <c r="A23" s="77">
        <v>16</v>
      </c>
      <c r="B23" s="9"/>
      <c r="C23" s="148"/>
      <c r="D23" s="164">
        <f>IFERROR(VLOOKUP(region&amp;'Prod. roślinna'!$B23,'Dane średnie prod rośl.i zwierz'!$B$3:$G$586,5,0),0)</f>
        <v>0</v>
      </c>
      <c r="E23" s="164">
        <f>IFERROR(VLOOKUP(region&amp;'Prod. roślinna'!B23,'Dane średnie prod rośl.i zwierz'!$B$3:$G$586,6,0),0)</f>
        <v>0</v>
      </c>
      <c r="F23" s="23">
        <f t="shared" si="1"/>
        <v>0</v>
      </c>
      <c r="G23" s="23">
        <f t="shared" si="2"/>
        <v>0</v>
      </c>
      <c r="H23" s="374"/>
      <c r="I23" s="133"/>
      <c r="J23" s="24">
        <f t="shared" si="3"/>
        <v>0</v>
      </c>
      <c r="K23" s="24">
        <f t="shared" si="4"/>
        <v>0</v>
      </c>
      <c r="L23" s="26"/>
      <c r="M23" s="371"/>
      <c r="N23" s="311">
        <f t="shared" si="0"/>
        <v>0</v>
      </c>
    </row>
    <row r="24" spans="1:14" s="57" customFormat="1" x14ac:dyDescent="0.2">
      <c r="A24" s="77">
        <v>17</v>
      </c>
      <c r="B24" s="9"/>
      <c r="C24" s="148"/>
      <c r="D24" s="164">
        <f>IFERROR(VLOOKUP(region&amp;'Prod. roślinna'!$B24,'Dane średnie prod rośl.i zwierz'!$B$3:$G$586,5,0),0)</f>
        <v>0</v>
      </c>
      <c r="E24" s="164">
        <f>IFERROR(VLOOKUP(region&amp;'Prod. roślinna'!B24,'Dane średnie prod rośl.i zwierz'!$B$3:$G$586,6,0),0)</f>
        <v>0</v>
      </c>
      <c r="F24" s="23">
        <f t="shared" si="1"/>
        <v>0</v>
      </c>
      <c r="G24" s="23">
        <f t="shared" si="2"/>
        <v>0</v>
      </c>
      <c r="H24" s="374"/>
      <c r="I24" s="133"/>
      <c r="J24" s="24">
        <f t="shared" si="3"/>
        <v>0</v>
      </c>
      <c r="K24" s="24">
        <f t="shared" si="4"/>
        <v>0</v>
      </c>
      <c r="L24" s="26"/>
      <c r="M24" s="371"/>
      <c r="N24" s="311">
        <f t="shared" si="0"/>
        <v>0</v>
      </c>
    </row>
    <row r="25" spans="1:14" s="57" customFormat="1" x14ac:dyDescent="0.2">
      <c r="A25" s="77">
        <v>18</v>
      </c>
      <c r="B25" s="9"/>
      <c r="C25" s="148"/>
      <c r="D25" s="164">
        <f>IFERROR(VLOOKUP(region&amp;'Prod. roślinna'!$B25,'Dane średnie prod rośl.i zwierz'!$B$3:$G$586,5,0),0)</f>
        <v>0</v>
      </c>
      <c r="E25" s="164">
        <f>IFERROR(VLOOKUP(region&amp;'Prod. roślinna'!B25,'Dane średnie prod rośl.i zwierz'!$B$3:$G$586,6,0),0)</f>
        <v>0</v>
      </c>
      <c r="F25" s="23">
        <f t="shared" si="1"/>
        <v>0</v>
      </c>
      <c r="G25" s="23">
        <f t="shared" si="2"/>
        <v>0</v>
      </c>
      <c r="H25" s="374"/>
      <c r="I25" s="133"/>
      <c r="J25" s="24">
        <f t="shared" si="3"/>
        <v>0</v>
      </c>
      <c r="K25" s="24">
        <f t="shared" si="4"/>
        <v>0</v>
      </c>
      <c r="L25" s="26"/>
      <c r="M25" s="371"/>
      <c r="N25" s="311">
        <f t="shared" si="0"/>
        <v>0</v>
      </c>
    </row>
    <row r="26" spans="1:14" x14ac:dyDescent="0.2">
      <c r="A26" s="76">
        <v>19</v>
      </c>
      <c r="B26" s="9"/>
      <c r="C26" s="148"/>
      <c r="D26" s="164">
        <f>IFERROR(VLOOKUP(region&amp;'Prod. roślinna'!$B26,'Dane średnie prod rośl.i zwierz'!$B$3:$G$586,5,0),0)</f>
        <v>0</v>
      </c>
      <c r="E26" s="164">
        <f>IFERROR(VLOOKUP(region&amp;'Prod. roślinna'!B26,'Dane średnie prod rośl.i zwierz'!$B$3:$G$586,6,0),0)</f>
        <v>0</v>
      </c>
      <c r="F26" s="23">
        <f t="shared" si="1"/>
        <v>0</v>
      </c>
      <c r="G26" s="23">
        <f t="shared" si="2"/>
        <v>0</v>
      </c>
      <c r="H26" s="374"/>
      <c r="I26" s="133"/>
      <c r="J26" s="24">
        <f t="shared" si="3"/>
        <v>0</v>
      </c>
      <c r="K26" s="24">
        <f t="shared" si="4"/>
        <v>0</v>
      </c>
      <c r="L26" s="26"/>
      <c r="M26" s="371"/>
      <c r="N26" s="311">
        <f t="shared" si="0"/>
        <v>0</v>
      </c>
    </row>
    <row r="27" spans="1:14" x14ac:dyDescent="0.2">
      <c r="A27" s="76">
        <v>20</v>
      </c>
      <c r="B27" s="9"/>
      <c r="C27" s="148"/>
      <c r="D27" s="164">
        <f>IFERROR(VLOOKUP(region&amp;'Prod. roślinna'!$B27,'Dane średnie prod rośl.i zwierz'!$B$3:$G$586,5,0),0)</f>
        <v>0</v>
      </c>
      <c r="E27" s="164">
        <f>IFERROR(VLOOKUP(region&amp;'Prod. roślinna'!B27,'Dane średnie prod rośl.i zwierz'!$B$3:$G$586,6,0),0)</f>
        <v>0</v>
      </c>
      <c r="F27" s="23">
        <f t="shared" si="1"/>
        <v>0</v>
      </c>
      <c r="G27" s="23">
        <f t="shared" si="2"/>
        <v>0</v>
      </c>
      <c r="H27" s="374"/>
      <c r="I27" s="133"/>
      <c r="J27" s="24">
        <f t="shared" si="3"/>
        <v>0</v>
      </c>
      <c r="K27" s="24">
        <f t="shared" si="4"/>
        <v>0</v>
      </c>
      <c r="L27" s="26"/>
      <c r="M27" s="371"/>
      <c r="N27" s="311">
        <f t="shared" si="0"/>
        <v>0</v>
      </c>
    </row>
    <row r="28" spans="1:14" x14ac:dyDescent="0.2">
      <c r="A28" s="76">
        <v>21</v>
      </c>
      <c r="B28" s="9"/>
      <c r="C28" s="148"/>
      <c r="D28" s="164">
        <f>IFERROR(VLOOKUP(region&amp;'Prod. roślinna'!$B28,'Dane średnie prod rośl.i zwierz'!$B$3:$G$586,5,0),0)</f>
        <v>0</v>
      </c>
      <c r="E28" s="164">
        <f>IFERROR(VLOOKUP(region&amp;'Prod. roślinna'!B28,'Dane średnie prod rośl.i zwierz'!$B$3:$G$586,6,0),0)</f>
        <v>0</v>
      </c>
      <c r="F28" s="23">
        <f t="shared" si="1"/>
        <v>0</v>
      </c>
      <c r="G28" s="23">
        <f t="shared" si="2"/>
        <v>0</v>
      </c>
      <c r="H28" s="374"/>
      <c r="I28" s="133"/>
      <c r="J28" s="24">
        <f t="shared" si="3"/>
        <v>0</v>
      </c>
      <c r="K28" s="24">
        <f t="shared" si="4"/>
        <v>0</v>
      </c>
      <c r="L28" s="26"/>
      <c r="M28" s="371"/>
      <c r="N28" s="311">
        <f t="shared" si="0"/>
        <v>0</v>
      </c>
    </row>
    <row r="29" spans="1:14" x14ac:dyDescent="0.2">
      <c r="A29" s="76">
        <v>22</v>
      </c>
      <c r="B29" s="9"/>
      <c r="C29" s="148"/>
      <c r="D29" s="164">
        <f>IFERROR(VLOOKUP(region&amp;'Prod. roślinna'!$B29,'Dane średnie prod rośl.i zwierz'!$B$3:$G$586,5,0),0)</f>
        <v>0</v>
      </c>
      <c r="E29" s="164">
        <f>IFERROR(VLOOKUP(region&amp;'Prod. roślinna'!B29,'Dane średnie prod rośl.i zwierz'!$B$3:$G$586,6,0),0)</f>
        <v>0</v>
      </c>
      <c r="F29" s="23">
        <f t="shared" si="1"/>
        <v>0</v>
      </c>
      <c r="G29" s="23">
        <f t="shared" si="2"/>
        <v>0</v>
      </c>
      <c r="H29" s="374"/>
      <c r="I29" s="133"/>
      <c r="J29" s="24">
        <f t="shared" si="3"/>
        <v>0</v>
      </c>
      <c r="K29" s="24">
        <f t="shared" si="4"/>
        <v>0</v>
      </c>
      <c r="L29" s="26"/>
      <c r="M29" s="371"/>
      <c r="N29" s="311">
        <f t="shared" si="0"/>
        <v>0</v>
      </c>
    </row>
    <row r="30" spans="1:14" x14ac:dyDescent="0.2">
      <c r="A30" s="76">
        <v>23</v>
      </c>
      <c r="B30" s="9"/>
      <c r="C30" s="148"/>
      <c r="D30" s="164">
        <f>IFERROR(VLOOKUP(region&amp;'Prod. roślinna'!$B30,'Dane średnie prod rośl.i zwierz'!$B$3:$G$586,5,0),0)</f>
        <v>0</v>
      </c>
      <c r="E30" s="164">
        <f>IFERROR(VLOOKUP(region&amp;'Prod. roślinna'!B30,'Dane średnie prod rośl.i zwierz'!$B$3:$G$586,6,0),0)</f>
        <v>0</v>
      </c>
      <c r="F30" s="23">
        <f t="shared" si="1"/>
        <v>0</v>
      </c>
      <c r="G30" s="23">
        <f t="shared" si="2"/>
        <v>0</v>
      </c>
      <c r="H30" s="374"/>
      <c r="I30" s="133"/>
      <c r="J30" s="24">
        <f t="shared" si="3"/>
        <v>0</v>
      </c>
      <c r="K30" s="24">
        <f t="shared" si="4"/>
        <v>0</v>
      </c>
      <c r="L30" s="26"/>
      <c r="M30" s="371"/>
      <c r="N30" s="311">
        <f t="shared" si="0"/>
        <v>0</v>
      </c>
    </row>
    <row r="31" spans="1:14" x14ac:dyDescent="0.2">
      <c r="A31" s="76">
        <v>24</v>
      </c>
      <c r="B31" s="9"/>
      <c r="C31" s="148"/>
      <c r="D31" s="164">
        <f>IFERROR(VLOOKUP(region&amp;'Prod. roślinna'!$B31,'Dane średnie prod rośl.i zwierz'!$B$3:$G$586,5,0),0)</f>
        <v>0</v>
      </c>
      <c r="E31" s="164">
        <f>IFERROR(VLOOKUP(region&amp;'Prod. roślinna'!B31,'Dane średnie prod rośl.i zwierz'!$B$3:$G$586,6,0),0)</f>
        <v>0</v>
      </c>
      <c r="F31" s="23">
        <f t="shared" si="1"/>
        <v>0</v>
      </c>
      <c r="G31" s="23">
        <f t="shared" si="2"/>
        <v>0</v>
      </c>
      <c r="H31" s="374"/>
      <c r="I31" s="133"/>
      <c r="J31" s="24">
        <f t="shared" si="3"/>
        <v>0</v>
      </c>
      <c r="K31" s="24">
        <f t="shared" si="4"/>
        <v>0</v>
      </c>
      <c r="L31" s="26"/>
      <c r="M31" s="371"/>
      <c r="N31" s="311">
        <f t="shared" si="0"/>
        <v>0</v>
      </c>
    </row>
    <row r="32" spans="1:14" x14ac:dyDescent="0.2">
      <c r="A32" s="76">
        <v>25</v>
      </c>
      <c r="B32" s="9"/>
      <c r="C32" s="148"/>
      <c r="D32" s="164">
        <f>IFERROR(VLOOKUP(region&amp;'Prod. roślinna'!$B32,'Dane średnie prod rośl.i zwierz'!$B$3:$G$586,5,0),0)</f>
        <v>0</v>
      </c>
      <c r="E32" s="164">
        <f>IFERROR(VLOOKUP(region&amp;'Prod. roślinna'!B32,'Dane średnie prod rośl.i zwierz'!$B$3:$G$586,6,0),0)</f>
        <v>0</v>
      </c>
      <c r="F32" s="23">
        <f t="shared" si="1"/>
        <v>0</v>
      </c>
      <c r="G32" s="23">
        <f t="shared" si="2"/>
        <v>0</v>
      </c>
      <c r="H32" s="374"/>
      <c r="I32" s="133"/>
      <c r="J32" s="24">
        <f t="shared" si="3"/>
        <v>0</v>
      </c>
      <c r="K32" s="24">
        <f t="shared" si="4"/>
        <v>0</v>
      </c>
      <c r="L32" s="26"/>
      <c r="M32" s="371"/>
      <c r="N32" s="311">
        <f t="shared" si="0"/>
        <v>0</v>
      </c>
    </row>
    <row r="33" spans="1:14" x14ac:dyDescent="0.2">
      <c r="A33" s="76">
        <v>26</v>
      </c>
      <c r="B33" s="9"/>
      <c r="C33" s="148"/>
      <c r="D33" s="164">
        <f>IFERROR(VLOOKUP(region&amp;'Prod. roślinna'!$B33,'Dane średnie prod rośl.i zwierz'!$B$3:$G$586,5,0),0)</f>
        <v>0</v>
      </c>
      <c r="E33" s="164">
        <f>IFERROR(VLOOKUP(region&amp;'Prod. roślinna'!B33,'Dane średnie prod rośl.i zwierz'!$B$3:$G$586,6,0),0)</f>
        <v>0</v>
      </c>
      <c r="F33" s="23">
        <f t="shared" si="1"/>
        <v>0</v>
      </c>
      <c r="G33" s="23">
        <f t="shared" si="2"/>
        <v>0</v>
      </c>
      <c r="H33" s="374"/>
      <c r="I33" s="133"/>
      <c r="J33" s="24">
        <f t="shared" si="3"/>
        <v>0</v>
      </c>
      <c r="K33" s="24">
        <f t="shared" si="4"/>
        <v>0</v>
      </c>
      <c r="L33" s="26"/>
      <c r="M33" s="371"/>
      <c r="N33" s="311">
        <f t="shared" si="0"/>
        <v>0</v>
      </c>
    </row>
    <row r="34" spans="1:14" x14ac:dyDescent="0.2">
      <c r="A34" s="76">
        <v>27</v>
      </c>
      <c r="B34" s="9"/>
      <c r="C34" s="148"/>
      <c r="D34" s="164">
        <f>IFERROR(VLOOKUP(region&amp;'Prod. roślinna'!$B34,'Dane średnie prod rośl.i zwierz'!$B$3:$G$586,5,0),0)</f>
        <v>0</v>
      </c>
      <c r="E34" s="164">
        <f>IFERROR(VLOOKUP(region&amp;'Prod. roślinna'!B34,'Dane średnie prod rośl.i zwierz'!$B$3:$G$586,6,0),0)</f>
        <v>0</v>
      </c>
      <c r="F34" s="23">
        <f t="shared" si="1"/>
        <v>0</v>
      </c>
      <c r="G34" s="23">
        <f t="shared" si="2"/>
        <v>0</v>
      </c>
      <c r="H34" s="374"/>
      <c r="I34" s="133"/>
      <c r="J34" s="24">
        <f t="shared" si="3"/>
        <v>0</v>
      </c>
      <c r="K34" s="24">
        <f t="shared" si="4"/>
        <v>0</v>
      </c>
      <c r="L34" s="26"/>
      <c r="M34" s="371"/>
      <c r="N34" s="311">
        <f t="shared" si="0"/>
        <v>0</v>
      </c>
    </row>
    <row r="35" spans="1:14" x14ac:dyDescent="0.2">
      <c r="A35" s="76">
        <v>28</v>
      </c>
      <c r="B35" s="9"/>
      <c r="C35" s="148"/>
      <c r="D35" s="164">
        <f>IFERROR(VLOOKUP(region&amp;'Prod. roślinna'!$B35,'Dane średnie prod rośl.i zwierz'!$B$3:$G$586,5,0),0)</f>
        <v>0</v>
      </c>
      <c r="E35" s="164">
        <f>IFERROR(VLOOKUP(region&amp;'Prod. roślinna'!B35,'Dane średnie prod rośl.i zwierz'!$B$3:$G$586,6,0),0)</f>
        <v>0</v>
      </c>
      <c r="F35" s="23">
        <f t="shared" si="1"/>
        <v>0</v>
      </c>
      <c r="G35" s="23">
        <f t="shared" si="2"/>
        <v>0</v>
      </c>
      <c r="H35" s="374"/>
      <c r="I35" s="133"/>
      <c r="J35" s="24">
        <f t="shared" si="3"/>
        <v>0</v>
      </c>
      <c r="K35" s="24">
        <f>G35-J35</f>
        <v>0</v>
      </c>
      <c r="L35" s="26"/>
      <c r="M35" s="371"/>
      <c r="N35" s="311">
        <f t="shared" si="0"/>
        <v>0</v>
      </c>
    </row>
    <row r="36" spans="1:14" x14ac:dyDescent="0.2">
      <c r="A36" s="76">
        <v>29</v>
      </c>
      <c r="B36" s="9"/>
      <c r="C36" s="148"/>
      <c r="D36" s="164">
        <f>IFERROR(VLOOKUP(region&amp;'Prod. roślinna'!$B36,'Dane średnie prod rośl.i zwierz'!$B$3:$G$586,5,0),0)</f>
        <v>0</v>
      </c>
      <c r="E36" s="164">
        <f>IFERROR(VLOOKUP(region&amp;'Prod. roślinna'!B36,'Dane średnie prod rośl.i zwierz'!$B$3:$G$586,6,0),0)</f>
        <v>0</v>
      </c>
      <c r="F36" s="23">
        <f t="shared" si="1"/>
        <v>0</v>
      </c>
      <c r="G36" s="23">
        <f t="shared" si="2"/>
        <v>0</v>
      </c>
      <c r="H36" s="374"/>
      <c r="I36" s="133"/>
      <c r="J36" s="24">
        <f t="shared" si="3"/>
        <v>0</v>
      </c>
      <c r="K36" s="24">
        <f t="shared" si="4"/>
        <v>0</v>
      </c>
      <c r="L36" s="26"/>
      <c r="M36" s="371"/>
      <c r="N36" s="311">
        <f t="shared" si="0"/>
        <v>0</v>
      </c>
    </row>
    <row r="37" spans="1:14" x14ac:dyDescent="0.2">
      <c r="A37" s="76">
        <v>30</v>
      </c>
      <c r="B37" s="9"/>
      <c r="C37" s="148"/>
      <c r="D37" s="164">
        <f>IFERROR(VLOOKUP(region&amp;'Prod. roślinna'!$B37,'Dane średnie prod rośl.i zwierz'!$B$3:$G$586,5,0),0)</f>
        <v>0</v>
      </c>
      <c r="E37" s="164">
        <f>IFERROR(VLOOKUP(region&amp;'Prod. roślinna'!B37,'Dane średnie prod rośl.i zwierz'!$B$3:$G$586,6,0),0)</f>
        <v>0</v>
      </c>
      <c r="F37" s="23">
        <f t="shared" si="1"/>
        <v>0</v>
      </c>
      <c r="G37" s="23">
        <f t="shared" si="2"/>
        <v>0</v>
      </c>
      <c r="H37" s="374"/>
      <c r="I37" s="133"/>
      <c r="J37" s="24">
        <f t="shared" si="3"/>
        <v>0</v>
      </c>
      <c r="K37" s="24">
        <f t="shared" si="4"/>
        <v>0</v>
      </c>
      <c r="L37" s="26"/>
      <c r="M37" s="371"/>
      <c r="N37" s="311">
        <f t="shared" si="0"/>
        <v>0</v>
      </c>
    </row>
    <row r="38" spans="1:14" x14ac:dyDescent="0.2">
      <c r="A38" s="76">
        <v>31</v>
      </c>
      <c r="B38" s="9"/>
      <c r="C38" s="148"/>
      <c r="D38" s="164">
        <f>IFERROR(VLOOKUP(region&amp;'Prod. roślinna'!$B38,'Dane średnie prod rośl.i zwierz'!$B$3:$G$586,5,0),0)</f>
        <v>0</v>
      </c>
      <c r="E38" s="164">
        <f>IFERROR(VLOOKUP(region&amp;'Prod. roślinna'!B38,'Dane średnie prod rośl.i zwierz'!$B$3:$G$586,6,0),0)</f>
        <v>0</v>
      </c>
      <c r="F38" s="23">
        <f t="shared" si="1"/>
        <v>0</v>
      </c>
      <c r="G38" s="23">
        <f t="shared" si="2"/>
        <v>0</v>
      </c>
      <c r="H38" s="374"/>
      <c r="I38" s="133"/>
      <c r="J38" s="24">
        <f t="shared" si="3"/>
        <v>0</v>
      </c>
      <c r="K38" s="24">
        <f t="shared" si="4"/>
        <v>0</v>
      </c>
      <c r="L38" s="26"/>
      <c r="M38" s="371"/>
      <c r="N38" s="311">
        <f t="shared" si="0"/>
        <v>0</v>
      </c>
    </row>
    <row r="39" spans="1:14" x14ac:dyDescent="0.2">
      <c r="A39" s="76">
        <v>32</v>
      </c>
      <c r="B39" s="9"/>
      <c r="C39" s="148"/>
      <c r="D39" s="164">
        <f>IFERROR(VLOOKUP(region&amp;'Prod. roślinna'!$B39,'Dane średnie prod rośl.i zwierz'!$B$3:$G$586,5,0),0)</f>
        <v>0</v>
      </c>
      <c r="E39" s="164">
        <f>IFERROR(VLOOKUP(region&amp;'Prod. roślinna'!B39,'Dane średnie prod rośl.i zwierz'!$B$3:$G$586,6,0),0)</f>
        <v>0</v>
      </c>
      <c r="F39" s="23">
        <f t="shared" si="1"/>
        <v>0</v>
      </c>
      <c r="G39" s="23">
        <f t="shared" si="2"/>
        <v>0</v>
      </c>
      <c r="H39" s="374"/>
      <c r="I39" s="133"/>
      <c r="J39" s="24">
        <f t="shared" si="3"/>
        <v>0</v>
      </c>
      <c r="K39" s="24">
        <f t="shared" si="4"/>
        <v>0</v>
      </c>
      <c r="L39" s="26"/>
      <c r="M39" s="371"/>
      <c r="N39" s="311">
        <f t="shared" si="0"/>
        <v>0</v>
      </c>
    </row>
    <row r="40" spans="1:14" x14ac:dyDescent="0.2">
      <c r="A40" s="15">
        <v>33</v>
      </c>
      <c r="B40" s="9"/>
      <c r="C40" s="148"/>
      <c r="D40" s="164">
        <f>IFERROR(VLOOKUP(region&amp;'Prod. roślinna'!$B40,'Dane średnie prod rośl.i zwierz'!$B$3:$G$586,5,0),0)</f>
        <v>0</v>
      </c>
      <c r="E40" s="164">
        <f>IFERROR(VLOOKUP(region&amp;'Prod. roślinna'!B40,'Dane średnie prod rośl.i zwierz'!$B$3:$G$586,6,0),0)</f>
        <v>0</v>
      </c>
      <c r="F40" s="23">
        <f t="shared" ref="F40:F45" si="5">D40*E40</f>
        <v>0</v>
      </c>
      <c r="G40" s="23">
        <f t="shared" si="2"/>
        <v>0</v>
      </c>
      <c r="H40" s="374"/>
      <c r="I40" s="133"/>
      <c r="J40" s="24">
        <f t="shared" si="3"/>
        <v>0</v>
      </c>
      <c r="K40" s="24">
        <f t="shared" si="4"/>
        <v>0</v>
      </c>
      <c r="L40" s="26"/>
      <c r="M40" s="371"/>
      <c r="N40" s="311">
        <f t="shared" si="0"/>
        <v>0</v>
      </c>
    </row>
    <row r="41" spans="1:14" x14ac:dyDescent="0.2">
      <c r="A41" s="15">
        <v>34</v>
      </c>
      <c r="B41" s="9"/>
      <c r="C41" s="148"/>
      <c r="D41" s="164">
        <f>IFERROR(VLOOKUP(region&amp;'Prod. roślinna'!$B41,'Dane średnie prod rośl.i zwierz'!$B$3:$G$586,5,0),0)</f>
        <v>0</v>
      </c>
      <c r="E41" s="164">
        <f>IFERROR(VLOOKUP(region&amp;'Prod. roślinna'!B41,'Dane średnie prod rośl.i zwierz'!$B$3:$G$586,6,0),0)</f>
        <v>0</v>
      </c>
      <c r="F41" s="23">
        <f t="shared" si="5"/>
        <v>0</v>
      </c>
      <c r="G41" s="23">
        <f t="shared" si="2"/>
        <v>0</v>
      </c>
      <c r="H41" s="374"/>
      <c r="I41" s="133"/>
      <c r="J41" s="24">
        <f t="shared" si="3"/>
        <v>0</v>
      </c>
      <c r="K41" s="24">
        <f t="shared" si="4"/>
        <v>0</v>
      </c>
      <c r="L41" s="26"/>
      <c r="M41" s="371"/>
      <c r="N41" s="311">
        <f t="shared" si="0"/>
        <v>0</v>
      </c>
    </row>
    <row r="42" spans="1:14" x14ac:dyDescent="0.2">
      <c r="A42" s="78">
        <v>35</v>
      </c>
      <c r="B42" s="9"/>
      <c r="C42" s="148"/>
      <c r="D42" s="164">
        <f>IFERROR(VLOOKUP(region&amp;'Prod. roślinna'!$B42,'Dane średnie prod rośl.i zwierz'!$B$3:$G$586,5,0),0)</f>
        <v>0</v>
      </c>
      <c r="E42" s="164">
        <f>IFERROR(VLOOKUP(region&amp;'Prod. roślinna'!B42,'Dane średnie prod rośl.i zwierz'!$B$3:$G$586,6,0),0)</f>
        <v>0</v>
      </c>
      <c r="F42" s="23">
        <f t="shared" si="5"/>
        <v>0</v>
      </c>
      <c r="G42" s="23">
        <f t="shared" si="2"/>
        <v>0</v>
      </c>
      <c r="H42" s="374"/>
      <c r="I42" s="133"/>
      <c r="J42" s="24">
        <f t="shared" si="3"/>
        <v>0</v>
      </c>
      <c r="K42" s="24">
        <f t="shared" si="4"/>
        <v>0</v>
      </c>
      <c r="L42" s="26"/>
      <c r="M42" s="371"/>
      <c r="N42" s="311">
        <f t="shared" si="0"/>
        <v>0</v>
      </c>
    </row>
    <row r="43" spans="1:14" x14ac:dyDescent="0.2">
      <c r="A43" s="75">
        <v>36</v>
      </c>
      <c r="B43" s="9"/>
      <c r="C43" s="148"/>
      <c r="D43" s="164">
        <f>IFERROR(VLOOKUP(region&amp;'Prod. roślinna'!$B43,'Dane średnie prod rośl.i zwierz'!$B$3:$G$586,5,0),0)</f>
        <v>0</v>
      </c>
      <c r="E43" s="164">
        <f>IFERROR(VLOOKUP(region&amp;'Prod. roślinna'!B43,'Dane średnie prod rośl.i zwierz'!$B$3:$G$586,6,0),0)</f>
        <v>0</v>
      </c>
      <c r="F43" s="23">
        <f t="shared" si="5"/>
        <v>0</v>
      </c>
      <c r="G43" s="23">
        <f t="shared" si="2"/>
        <v>0</v>
      </c>
      <c r="H43" s="374"/>
      <c r="I43" s="133"/>
      <c r="J43" s="24">
        <f t="shared" si="3"/>
        <v>0</v>
      </c>
      <c r="K43" s="24">
        <f t="shared" si="4"/>
        <v>0</v>
      </c>
      <c r="L43" s="26"/>
      <c r="M43" s="371"/>
      <c r="N43" s="311">
        <f t="shared" si="0"/>
        <v>0</v>
      </c>
    </row>
    <row r="44" spans="1:14" x14ac:dyDescent="0.2">
      <c r="A44" s="75">
        <v>37</v>
      </c>
      <c r="B44" s="9"/>
      <c r="C44" s="148"/>
      <c r="D44" s="164">
        <f>IFERROR(VLOOKUP(region&amp;'Prod. roślinna'!$B44,'Dane średnie prod rośl.i zwierz'!$B$3:$G$586,5,0),0)</f>
        <v>0</v>
      </c>
      <c r="E44" s="164">
        <f>IFERROR(VLOOKUP(region&amp;'Prod. roślinna'!B44,'Dane średnie prod rośl.i zwierz'!$B$3:$G$586,6,0),0)</f>
        <v>0</v>
      </c>
      <c r="F44" s="23">
        <f t="shared" si="5"/>
        <v>0</v>
      </c>
      <c r="G44" s="23">
        <f t="shared" si="2"/>
        <v>0</v>
      </c>
      <c r="H44" s="374"/>
      <c r="I44" s="133"/>
      <c r="J44" s="24">
        <f t="shared" si="3"/>
        <v>0</v>
      </c>
      <c r="K44" s="24">
        <f t="shared" si="4"/>
        <v>0</v>
      </c>
      <c r="L44" s="26"/>
      <c r="M44" s="371"/>
      <c r="N44" s="311">
        <f t="shared" si="0"/>
        <v>0</v>
      </c>
    </row>
    <row r="45" spans="1:14" x14ac:dyDescent="0.2">
      <c r="A45" s="76">
        <v>38</v>
      </c>
      <c r="B45" s="9"/>
      <c r="C45" s="148"/>
      <c r="D45" s="164">
        <f>IFERROR(VLOOKUP(region&amp;'Prod. roślinna'!$B45,'Dane średnie prod rośl.i zwierz'!$B$3:$G$586,5,0),0)</f>
        <v>0</v>
      </c>
      <c r="E45" s="164">
        <f>IFERROR(VLOOKUP(region&amp;'Prod. roślinna'!B45,'Dane średnie prod rośl.i zwierz'!$B$3:$G$586,6,0),0)</f>
        <v>0</v>
      </c>
      <c r="F45" s="23">
        <f t="shared" si="5"/>
        <v>0</v>
      </c>
      <c r="G45" s="23">
        <f t="shared" si="2"/>
        <v>0</v>
      </c>
      <c r="H45" s="374"/>
      <c r="I45" s="133"/>
      <c r="J45" s="24">
        <f t="shared" si="3"/>
        <v>0</v>
      </c>
      <c r="K45" s="24">
        <f t="shared" si="4"/>
        <v>0</v>
      </c>
      <c r="L45" s="26"/>
      <c r="M45" s="371"/>
      <c r="N45" s="311">
        <f t="shared" si="0"/>
        <v>0</v>
      </c>
    </row>
    <row r="46" spans="1:14" ht="12.75" thickBot="1" x14ac:dyDescent="0.25">
      <c r="A46" s="76">
        <v>39</v>
      </c>
      <c r="B46" s="9"/>
      <c r="C46" s="148"/>
      <c r="D46" s="164">
        <f>IFERROR(VLOOKUP(region&amp;'Prod. roślinna'!$B46,'Dane średnie prod rośl.i zwierz'!$B$3:$G$586,5,0),0)</f>
        <v>0</v>
      </c>
      <c r="E46" s="164">
        <f>IFERROR(VLOOKUP(region&amp;'Prod. roślinna'!B46,'Dane średnie prod rośl.i zwierz'!$B$3:$G$586,6,0),0)</f>
        <v>0</v>
      </c>
      <c r="F46" s="27">
        <f>D46*E46</f>
        <v>0</v>
      </c>
      <c r="G46" s="27">
        <f t="shared" si="2"/>
        <v>0</v>
      </c>
      <c r="H46" s="374"/>
      <c r="I46" s="133"/>
      <c r="J46" s="24">
        <f t="shared" si="3"/>
        <v>0</v>
      </c>
      <c r="K46" s="24">
        <f t="shared" si="4"/>
        <v>0</v>
      </c>
      <c r="L46" s="28"/>
      <c r="M46" s="371"/>
      <c r="N46" s="312">
        <f t="shared" si="0"/>
        <v>0</v>
      </c>
    </row>
    <row r="47" spans="1:14" ht="22.5" customHeight="1" thickBot="1" x14ac:dyDescent="0.25">
      <c r="A47" s="469" t="s">
        <v>16</v>
      </c>
      <c r="B47" s="470"/>
      <c r="C47" s="20">
        <f>SUM(C8:C46)</f>
        <v>0</v>
      </c>
      <c r="D47" s="29" t="s">
        <v>22</v>
      </c>
      <c r="E47" s="29" t="s">
        <v>22</v>
      </c>
      <c r="F47" s="29" t="s">
        <v>22</v>
      </c>
      <c r="G47" s="20">
        <f>SUM(G8:G46)</f>
        <v>0</v>
      </c>
      <c r="H47" s="29" t="s">
        <v>22</v>
      </c>
      <c r="I47" s="20">
        <f>IF(SUM(I8:I46)&lt;'Prod. zwierzęca towar.'!G31,SUM(I8:I46),'Prod. zwierzęca towar.'!G31)</f>
        <v>0</v>
      </c>
      <c r="J47" s="20">
        <f t="shared" ref="J47:N47" si="6">SUM(J8:J46)</f>
        <v>0</v>
      </c>
      <c r="K47" s="20">
        <f t="shared" si="6"/>
        <v>0</v>
      </c>
      <c r="L47" s="30">
        <f t="shared" si="6"/>
        <v>0</v>
      </c>
      <c r="M47" s="31">
        <f t="shared" si="6"/>
        <v>0</v>
      </c>
      <c r="N47" s="313">
        <f t="shared" si="6"/>
        <v>0</v>
      </c>
    </row>
    <row r="48" spans="1:14" ht="53.25" customHeight="1" x14ac:dyDescent="0.2">
      <c r="A48" s="466" t="s">
        <v>608</v>
      </c>
      <c r="B48" s="466"/>
      <c r="C48" s="466"/>
      <c r="D48" s="466"/>
      <c r="E48" s="466"/>
      <c r="F48" s="466"/>
      <c r="G48" s="466"/>
      <c r="H48" s="466"/>
      <c r="I48" s="466"/>
      <c r="J48" s="466"/>
      <c r="K48" s="466"/>
      <c r="L48" s="466"/>
      <c r="M48" s="466"/>
      <c r="N48" s="466"/>
    </row>
    <row r="49" spans="1:16" ht="24.75" customHeight="1" x14ac:dyDescent="0.2">
      <c r="A49" s="455" t="s">
        <v>669</v>
      </c>
      <c r="B49" s="455"/>
      <c r="C49" s="455"/>
      <c r="D49" s="455"/>
      <c r="E49" s="455"/>
      <c r="F49" s="455"/>
      <c r="G49" s="455"/>
      <c r="H49" s="455"/>
      <c r="I49" s="455"/>
      <c r="J49" s="455"/>
      <c r="K49" s="455"/>
      <c r="L49" s="455"/>
      <c r="M49" s="455"/>
      <c r="N49" s="455"/>
      <c r="O49" s="143"/>
      <c r="P49" s="143"/>
    </row>
    <row r="50" spans="1:16" ht="6.75" customHeight="1" thickBot="1" x14ac:dyDescent="0.25">
      <c r="A50" s="144"/>
      <c r="B50" s="144"/>
      <c r="C50" s="144"/>
      <c r="D50" s="144"/>
      <c r="E50" s="144"/>
      <c r="F50" s="144"/>
      <c r="G50" s="144"/>
      <c r="H50" s="144"/>
      <c r="I50" s="144"/>
      <c r="J50" s="144"/>
      <c r="K50" s="144"/>
      <c r="L50" s="144"/>
      <c r="M50" s="144"/>
      <c r="N50" s="128"/>
    </row>
    <row r="51" spans="1:16" ht="15" customHeight="1" x14ac:dyDescent="0.2">
      <c r="A51" s="462" t="s">
        <v>23</v>
      </c>
      <c r="B51" s="464" t="s">
        <v>551</v>
      </c>
      <c r="C51" s="475" t="s">
        <v>552</v>
      </c>
      <c r="D51" s="476"/>
      <c r="E51" s="459" t="s">
        <v>661</v>
      </c>
      <c r="F51" s="459" t="s">
        <v>580</v>
      </c>
      <c r="G51" s="459" t="s">
        <v>581</v>
      </c>
      <c r="H51" s="459" t="s">
        <v>582</v>
      </c>
      <c r="I51" s="459" t="s">
        <v>583</v>
      </c>
      <c r="J51" s="459" t="s">
        <v>584</v>
      </c>
      <c r="K51" s="473" t="s">
        <v>662</v>
      </c>
      <c r="L51" s="151"/>
      <c r="M51" s="152"/>
      <c r="N51" s="151"/>
      <c r="O51" s="128"/>
    </row>
    <row r="52" spans="1:16" ht="55.5" customHeight="1" x14ac:dyDescent="0.2">
      <c r="A52" s="463"/>
      <c r="B52" s="465"/>
      <c r="C52" s="137" t="s">
        <v>553</v>
      </c>
      <c r="D52" s="137" t="s">
        <v>554</v>
      </c>
      <c r="E52" s="460"/>
      <c r="F52" s="460"/>
      <c r="G52" s="460"/>
      <c r="H52" s="460"/>
      <c r="I52" s="460"/>
      <c r="J52" s="460"/>
      <c r="K52" s="474"/>
      <c r="L52" s="151"/>
      <c r="M52" s="152"/>
      <c r="N52" s="151"/>
      <c r="O52" s="128"/>
    </row>
    <row r="53" spans="1:16" s="157" customFormat="1" ht="12" customHeight="1" x14ac:dyDescent="0.2">
      <c r="A53" s="154">
        <v>1</v>
      </c>
      <c r="B53" s="155">
        <v>2</v>
      </c>
      <c r="C53" s="156">
        <v>3</v>
      </c>
      <c r="D53" s="316">
        <v>4</v>
      </c>
      <c r="E53" s="316">
        <v>5</v>
      </c>
      <c r="F53" s="316">
        <v>6</v>
      </c>
      <c r="G53" s="316">
        <v>7</v>
      </c>
      <c r="H53" s="316">
        <v>8</v>
      </c>
      <c r="I53" s="316">
        <v>9</v>
      </c>
      <c r="J53" s="316">
        <v>10</v>
      </c>
      <c r="K53" s="317">
        <v>11</v>
      </c>
      <c r="L53" s="158"/>
      <c r="M53" s="159"/>
      <c r="N53" s="158"/>
      <c r="O53" s="160"/>
    </row>
    <row r="54" spans="1:16" ht="15" customHeight="1" x14ac:dyDescent="0.2">
      <c r="A54" s="98">
        <v>1</v>
      </c>
      <c r="B54" s="134"/>
      <c r="C54" s="135"/>
      <c r="D54" s="195"/>
      <c r="E54" s="162"/>
      <c r="F54" s="162"/>
      <c r="G54" s="162"/>
      <c r="H54" s="162"/>
      <c r="I54" s="162"/>
      <c r="J54" s="162"/>
      <c r="K54" s="161"/>
      <c r="L54" s="163"/>
      <c r="M54" s="152"/>
      <c r="N54" s="163"/>
      <c r="O54" s="128"/>
    </row>
    <row r="55" spans="1:16" x14ac:dyDescent="0.2">
      <c r="A55" s="98">
        <v>2</v>
      </c>
      <c r="B55" s="134"/>
      <c r="C55" s="135"/>
      <c r="D55" s="195"/>
      <c r="E55" s="162"/>
      <c r="F55" s="162"/>
      <c r="G55" s="162"/>
      <c r="H55" s="162"/>
      <c r="I55" s="162"/>
      <c r="J55" s="162"/>
      <c r="K55" s="161"/>
      <c r="L55" s="163"/>
      <c r="M55" s="152"/>
      <c r="N55" s="163"/>
      <c r="O55" s="128"/>
    </row>
    <row r="56" spans="1:16" x14ac:dyDescent="0.2">
      <c r="A56" s="98">
        <v>3</v>
      </c>
      <c r="B56" s="134"/>
      <c r="C56" s="135"/>
      <c r="D56" s="195"/>
      <c r="E56" s="162"/>
      <c r="F56" s="162"/>
      <c r="G56" s="162"/>
      <c r="H56" s="162"/>
      <c r="I56" s="162"/>
      <c r="J56" s="162"/>
      <c r="K56" s="161"/>
      <c r="L56" s="163"/>
      <c r="M56" s="152"/>
      <c r="N56" s="163"/>
      <c r="O56" s="128"/>
    </row>
    <row r="57" spans="1:16" ht="12.75" thickBot="1" x14ac:dyDescent="0.25">
      <c r="A57" s="320">
        <v>4</v>
      </c>
      <c r="B57" s="321"/>
      <c r="C57" s="322"/>
      <c r="D57" s="323"/>
      <c r="E57" s="324"/>
      <c r="F57" s="324"/>
      <c r="G57" s="324"/>
      <c r="H57" s="324"/>
      <c r="I57" s="324"/>
      <c r="J57" s="324"/>
      <c r="K57" s="325"/>
      <c r="L57" s="163"/>
      <c r="M57" s="152"/>
      <c r="N57" s="163"/>
      <c r="O57" s="128"/>
    </row>
    <row r="58" spans="1:16" ht="12.75" thickBot="1" x14ac:dyDescent="0.25">
      <c r="A58" s="457" t="s">
        <v>16</v>
      </c>
      <c r="B58" s="458"/>
      <c r="C58" s="319" t="s">
        <v>22</v>
      </c>
      <c r="D58" s="319" t="s">
        <v>22</v>
      </c>
      <c r="E58" s="318">
        <f t="shared" ref="E58:K58" si="7">SUM(E54:E57)</f>
        <v>0</v>
      </c>
      <c r="F58" s="318">
        <f t="shared" si="7"/>
        <v>0</v>
      </c>
      <c r="G58" s="318">
        <f t="shared" si="7"/>
        <v>0</v>
      </c>
      <c r="H58" s="318">
        <f t="shared" si="7"/>
        <v>0</v>
      </c>
      <c r="I58" s="318">
        <f t="shared" si="7"/>
        <v>0</v>
      </c>
      <c r="J58" s="318">
        <f t="shared" si="7"/>
        <v>0</v>
      </c>
      <c r="K58" s="318">
        <f t="shared" si="7"/>
        <v>0</v>
      </c>
      <c r="L58" s="153"/>
      <c r="M58" s="152"/>
      <c r="N58" s="153"/>
      <c r="O58" s="128"/>
    </row>
    <row r="59" spans="1:16" ht="20.25" customHeight="1" x14ac:dyDescent="0.2">
      <c r="A59" s="128"/>
      <c r="B59" s="477" t="s">
        <v>174</v>
      </c>
      <c r="C59" s="477"/>
      <c r="D59" s="477"/>
      <c r="E59" s="477"/>
      <c r="F59" s="477"/>
      <c r="G59" s="128"/>
      <c r="H59" s="128"/>
      <c r="I59" s="128"/>
      <c r="J59" s="128"/>
      <c r="K59" s="128"/>
      <c r="L59" s="128"/>
      <c r="M59" s="128"/>
      <c r="N59" s="128"/>
    </row>
    <row r="60" spans="1:16" ht="18.75" customHeight="1" x14ac:dyDescent="0.2">
      <c r="A60" s="136" t="s">
        <v>97</v>
      </c>
      <c r="B60" s="456" t="s">
        <v>555</v>
      </c>
      <c r="C60" s="456"/>
      <c r="D60" s="128"/>
      <c r="E60" s="280" t="s">
        <v>621</v>
      </c>
      <c r="F60" s="461" t="s">
        <v>555</v>
      </c>
      <c r="G60" s="461"/>
      <c r="H60" s="461"/>
      <c r="I60" s="461"/>
      <c r="J60" s="128"/>
      <c r="K60" s="128"/>
      <c r="L60" s="128"/>
      <c r="M60" s="128"/>
      <c r="N60" s="128"/>
    </row>
    <row r="61" spans="1:16" ht="18.75" customHeight="1" x14ac:dyDescent="0.2">
      <c r="A61" s="136" t="s">
        <v>96</v>
      </c>
      <c r="B61" s="456" t="s">
        <v>555</v>
      </c>
      <c r="C61" s="456"/>
      <c r="D61" s="128"/>
      <c r="E61" s="280" t="s">
        <v>622</v>
      </c>
      <c r="F61" s="461" t="s">
        <v>555</v>
      </c>
      <c r="G61" s="461"/>
      <c r="H61" s="461"/>
      <c r="I61" s="461"/>
      <c r="J61" s="128"/>
      <c r="K61" s="128"/>
      <c r="L61" s="128"/>
      <c r="M61" s="128"/>
      <c r="N61" s="128"/>
    </row>
    <row r="62" spans="1:16" ht="18.75" customHeight="1" x14ac:dyDescent="0.2">
      <c r="A62" s="136" t="s">
        <v>95</v>
      </c>
      <c r="B62" s="456" t="s">
        <v>555</v>
      </c>
      <c r="C62" s="456"/>
      <c r="D62" s="128"/>
      <c r="E62" s="280" t="s">
        <v>623</v>
      </c>
      <c r="F62" s="461" t="s">
        <v>555</v>
      </c>
      <c r="G62" s="461"/>
      <c r="H62" s="461"/>
      <c r="I62" s="461"/>
      <c r="J62" s="128"/>
      <c r="K62" s="128"/>
      <c r="L62" s="128"/>
      <c r="M62" s="128"/>
      <c r="N62" s="128"/>
    </row>
    <row r="63" spans="1:16" ht="18.75" customHeight="1" x14ac:dyDescent="0.2">
      <c r="A63" s="136" t="s">
        <v>94</v>
      </c>
      <c r="B63" s="456" t="s">
        <v>555</v>
      </c>
      <c r="C63" s="456"/>
      <c r="D63" s="128"/>
      <c r="E63" s="280" t="s">
        <v>624</v>
      </c>
      <c r="F63" s="461" t="s">
        <v>555</v>
      </c>
      <c r="G63" s="461"/>
      <c r="H63" s="461"/>
      <c r="I63" s="461"/>
      <c r="K63" s="128"/>
      <c r="L63" s="478" t="s">
        <v>523</v>
      </c>
      <c r="M63" s="478"/>
      <c r="N63" s="478"/>
    </row>
    <row r="64" spans="1:16" ht="18.75" customHeight="1" x14ac:dyDescent="0.2">
      <c r="A64" s="136" t="s">
        <v>87</v>
      </c>
      <c r="B64" s="456" t="s">
        <v>555</v>
      </c>
      <c r="C64" s="456"/>
      <c r="D64" s="128"/>
      <c r="E64" s="280" t="s">
        <v>625</v>
      </c>
      <c r="F64" s="461" t="s">
        <v>555</v>
      </c>
      <c r="G64" s="461"/>
      <c r="H64" s="461"/>
      <c r="I64" s="461"/>
      <c r="K64" s="128"/>
      <c r="L64" s="456" t="s">
        <v>585</v>
      </c>
      <c r="M64" s="456"/>
      <c r="N64" s="89"/>
    </row>
    <row r="65" spans="1:14" x14ac:dyDescent="0.2">
      <c r="A65" s="128"/>
      <c r="B65" s="128"/>
      <c r="C65" s="128"/>
      <c r="D65" s="128"/>
      <c r="E65" s="263"/>
      <c r="F65" s="263"/>
      <c r="G65" s="263"/>
      <c r="H65" s="263"/>
      <c r="I65" s="263"/>
      <c r="J65" s="128"/>
      <c r="K65" s="128"/>
      <c r="L65" s="128"/>
      <c r="M65" s="128"/>
      <c r="N65" s="128"/>
    </row>
    <row r="66" spans="1:14" x14ac:dyDescent="0.2">
      <c r="A66" s="128"/>
      <c r="B66" s="128"/>
      <c r="C66" s="128"/>
      <c r="D66" s="128"/>
      <c r="E66" s="263"/>
      <c r="F66" s="263"/>
      <c r="G66" s="263"/>
      <c r="H66" s="263"/>
      <c r="I66" s="263"/>
      <c r="J66" s="128"/>
      <c r="K66" s="128"/>
      <c r="L66" s="128"/>
      <c r="M66" s="128"/>
      <c r="N66" s="128"/>
    </row>
  </sheetData>
  <sheetProtection algorithmName="SHA-512" hashValue="ASas14PHMFgcGLxhsvB5gLmUtMHQsyZdkXjr+0GT114qHKmsJjvUAkJrfrt58iNWbS/o4XC4A7aXIx6pYqUAbQ==" saltValue="O8oIAUkcHKSrlQgkqhqihg==" spinCount="100000" sheet="1" objects="1" scenarios="1"/>
  <mergeCells count="31">
    <mergeCell ref="K51:K52"/>
    <mergeCell ref="E51:E52"/>
    <mergeCell ref="L64:M64"/>
    <mergeCell ref="C51:D51"/>
    <mergeCell ref="G51:G52"/>
    <mergeCell ref="B59:F59"/>
    <mergeCell ref="L63:N63"/>
    <mergeCell ref="B64:C64"/>
    <mergeCell ref="F64:I64"/>
    <mergeCell ref="A48:N48"/>
    <mergeCell ref="K1:L1"/>
    <mergeCell ref="A1:G1"/>
    <mergeCell ref="A47:B47"/>
    <mergeCell ref="A2:D2"/>
    <mergeCell ref="E2:H2"/>
    <mergeCell ref="A49:N49"/>
    <mergeCell ref="B60:C60"/>
    <mergeCell ref="B61:C61"/>
    <mergeCell ref="B62:C62"/>
    <mergeCell ref="B63:C63"/>
    <mergeCell ref="A58:B58"/>
    <mergeCell ref="F51:F52"/>
    <mergeCell ref="H51:H52"/>
    <mergeCell ref="I51:I52"/>
    <mergeCell ref="F62:I62"/>
    <mergeCell ref="F63:I63"/>
    <mergeCell ref="J51:J52"/>
    <mergeCell ref="A51:A52"/>
    <mergeCell ref="B51:B52"/>
    <mergeCell ref="F60:I60"/>
    <mergeCell ref="F61:I61"/>
  </mergeCells>
  <dataValidations count="3">
    <dataValidation type="list" allowBlank="1" showInputMessage="1" showErrorMessage="1" sqref="B8:B46">
      <formula1>rosliny</formula1>
    </dataValidation>
    <dataValidation type="decimal" allowBlank="1" showInputMessage="1" showErrorMessage="1" errorTitle="Błąd" error="Kwota kosztów poniesionych z powodu niezbierania plonów wyższa niż wartość średniej rocznej produkcji." sqref="M8:M46">
      <formula1>0</formula1>
      <formula2>G8</formula2>
    </dataValidation>
    <dataValidation allowBlank="1" showInputMessage="1" showErrorMessage="1" errorTitle="Błąd" error="Wartość przewyższa wartość średniej rocznej produkcji zwierzęcej. " sqref="I47"/>
  </dataValidations>
  <pageMargins left="0.25" right="0.25" top="0.44955357142857144" bottom="0.56848958333333333" header="0.3" footer="0.3"/>
  <pageSetup paperSize="9" scale="5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6"/>
  <sheetViews>
    <sheetView view="pageLayout" topLeftCell="A13" zoomScale="70" zoomScaleNormal="80" zoomScaleSheetLayoutView="80" zoomScalePageLayoutView="70" workbookViewId="0">
      <selection sqref="A1:J1"/>
    </sheetView>
  </sheetViews>
  <sheetFormatPr defaultRowHeight="12" x14ac:dyDescent="0.2"/>
  <cols>
    <col min="1" max="1" width="4" style="14" customWidth="1"/>
    <col min="2" max="2" width="47.42578125" style="14" customWidth="1"/>
    <col min="3" max="3" width="15.7109375" style="14" customWidth="1"/>
    <col min="4" max="15" width="17" style="14" customWidth="1"/>
    <col min="16" max="16384" width="9.140625" style="14"/>
  </cols>
  <sheetData>
    <row r="1" spans="1:15" ht="15" customHeight="1" x14ac:dyDescent="0.2">
      <c r="A1" s="468" t="s">
        <v>619</v>
      </c>
      <c r="B1" s="468"/>
      <c r="C1" s="468"/>
      <c r="D1" s="468"/>
      <c r="E1" s="468"/>
      <c r="F1" s="468"/>
      <c r="G1" s="468"/>
      <c r="H1" s="468"/>
      <c r="I1" s="468"/>
      <c r="J1" s="468"/>
      <c r="K1" s="467" t="s">
        <v>57</v>
      </c>
      <c r="L1" s="467"/>
      <c r="M1" s="208" t="str">
        <f>Protokół!K1</f>
        <v>A</v>
      </c>
    </row>
    <row r="2" spans="1:15" ht="12" customHeight="1" x14ac:dyDescent="0.2">
      <c r="A2" s="471" t="s">
        <v>55</v>
      </c>
      <c r="B2" s="471"/>
      <c r="C2" s="471" t="s">
        <v>55</v>
      </c>
      <c r="D2" s="471"/>
      <c r="E2" s="472" t="str">
        <f>Protokół!G8</f>
        <v>……………………………………………………………………………………</v>
      </c>
      <c r="F2" s="472"/>
      <c r="G2" s="472"/>
      <c r="H2" s="472"/>
      <c r="I2" s="22"/>
      <c r="J2" s="22"/>
    </row>
    <row r="3" spans="1:15" ht="7.5" customHeight="1" thickBot="1" x14ac:dyDescent="0.25">
      <c r="A3" s="73"/>
      <c r="B3" s="73"/>
      <c r="C3" s="73"/>
      <c r="D3" s="73"/>
      <c r="E3" s="73"/>
      <c r="F3" s="73"/>
      <c r="G3" s="73"/>
      <c r="H3" s="73"/>
      <c r="I3" s="73"/>
      <c r="J3" s="73"/>
    </row>
    <row r="4" spans="1:15" ht="46.5" customHeight="1" x14ac:dyDescent="0.2">
      <c r="A4" s="484" t="s">
        <v>23</v>
      </c>
      <c r="B4" s="482" t="s">
        <v>26</v>
      </c>
      <c r="C4" s="486" t="s">
        <v>543</v>
      </c>
      <c r="D4" s="251" t="s">
        <v>613</v>
      </c>
      <c r="E4" s="252"/>
      <c r="F4" s="251" t="s">
        <v>613</v>
      </c>
      <c r="G4" s="252"/>
      <c r="H4" s="251" t="s">
        <v>613</v>
      </c>
      <c r="I4" s="252"/>
      <c r="J4" s="251" t="s">
        <v>613</v>
      </c>
      <c r="K4" s="252"/>
      <c r="L4" s="251" t="s">
        <v>613</v>
      </c>
      <c r="M4" s="253"/>
      <c r="N4" s="479" t="s">
        <v>618</v>
      </c>
      <c r="O4" s="480"/>
    </row>
    <row r="5" spans="1:15" ht="45" x14ac:dyDescent="0.2">
      <c r="A5" s="485"/>
      <c r="B5" s="483"/>
      <c r="C5" s="487"/>
      <c r="D5" s="226" t="s">
        <v>615</v>
      </c>
      <c r="E5" s="226" t="s">
        <v>617</v>
      </c>
      <c r="F5" s="226" t="s">
        <v>615</v>
      </c>
      <c r="G5" s="226" t="s">
        <v>617</v>
      </c>
      <c r="H5" s="226" t="s">
        <v>615</v>
      </c>
      <c r="I5" s="226" t="s">
        <v>617</v>
      </c>
      <c r="J5" s="226" t="s">
        <v>615</v>
      </c>
      <c r="K5" s="226" t="s">
        <v>617</v>
      </c>
      <c r="L5" s="226" t="s">
        <v>615</v>
      </c>
      <c r="M5" s="228" t="s">
        <v>617</v>
      </c>
      <c r="N5" s="360" t="s">
        <v>615</v>
      </c>
      <c r="O5" s="254" t="s">
        <v>617</v>
      </c>
    </row>
    <row r="6" spans="1:15" x14ac:dyDescent="0.2">
      <c r="A6" s="167"/>
      <c r="B6" s="168" t="s">
        <v>176</v>
      </c>
      <c r="C6" s="169" t="s">
        <v>33</v>
      </c>
      <c r="D6" s="169" t="s">
        <v>614</v>
      </c>
      <c r="E6" s="169" t="s">
        <v>616</v>
      </c>
      <c r="F6" s="169" t="s">
        <v>614</v>
      </c>
      <c r="G6" s="169" t="s">
        <v>616</v>
      </c>
      <c r="H6" s="169" t="s">
        <v>614</v>
      </c>
      <c r="I6" s="169" t="s">
        <v>616</v>
      </c>
      <c r="J6" s="169" t="s">
        <v>614</v>
      </c>
      <c r="K6" s="169" t="s">
        <v>616</v>
      </c>
      <c r="L6" s="169" t="s">
        <v>614</v>
      </c>
      <c r="M6" s="199" t="s">
        <v>616</v>
      </c>
      <c r="N6" s="169" t="s">
        <v>614</v>
      </c>
      <c r="O6" s="170" t="s">
        <v>616</v>
      </c>
    </row>
    <row r="7" spans="1:15" x14ac:dyDescent="0.2">
      <c r="A7" s="129">
        <v>1</v>
      </c>
      <c r="B7" s="227">
        <v>2</v>
      </c>
      <c r="C7" s="227">
        <v>3</v>
      </c>
      <c r="D7" s="179">
        <v>4</v>
      </c>
      <c r="E7" s="179">
        <v>5</v>
      </c>
      <c r="F7" s="179">
        <v>6</v>
      </c>
      <c r="G7" s="179">
        <v>7</v>
      </c>
      <c r="H7" s="179">
        <v>8</v>
      </c>
      <c r="I7" s="179">
        <v>9</v>
      </c>
      <c r="J7" s="179">
        <v>10</v>
      </c>
      <c r="K7" s="179">
        <v>11</v>
      </c>
      <c r="L7" s="179">
        <v>12</v>
      </c>
      <c r="M7" s="130">
        <v>13</v>
      </c>
      <c r="N7" s="357">
        <v>14</v>
      </c>
      <c r="O7" s="231">
        <v>15</v>
      </c>
    </row>
    <row r="8" spans="1:15" ht="16.5" customHeight="1" x14ac:dyDescent="0.2">
      <c r="A8" s="15">
        <v>1</v>
      </c>
      <c r="B8" s="9"/>
      <c r="C8" s="148"/>
      <c r="D8" s="374"/>
      <c r="E8" s="133"/>
      <c r="F8" s="374"/>
      <c r="G8" s="133"/>
      <c r="H8" s="374"/>
      <c r="I8" s="133"/>
      <c r="J8" s="374"/>
      <c r="K8" s="133"/>
      <c r="L8" s="374"/>
      <c r="M8" s="133"/>
      <c r="N8" s="377">
        <f>D8+F8+H8+J8+L8</f>
        <v>0</v>
      </c>
      <c r="O8" s="255">
        <f>E8+G8+I8+K8+M8</f>
        <v>0</v>
      </c>
    </row>
    <row r="9" spans="1:15" ht="16.5" customHeight="1" x14ac:dyDescent="0.2">
      <c r="A9" s="15">
        <v>2</v>
      </c>
      <c r="B9" s="9"/>
      <c r="C9" s="17"/>
      <c r="D9" s="374"/>
      <c r="E9" s="133"/>
      <c r="F9" s="374"/>
      <c r="G9" s="133"/>
      <c r="H9" s="374"/>
      <c r="I9" s="133"/>
      <c r="J9" s="374"/>
      <c r="K9" s="133"/>
      <c r="L9" s="374"/>
      <c r="M9" s="133"/>
      <c r="N9" s="377">
        <f t="shared" ref="N9:N46" si="0">D9+F9+H9+J9+L9</f>
        <v>0</v>
      </c>
      <c r="O9" s="255">
        <f t="shared" ref="O9:O46" si="1">E9+G9+I9+K9+M9</f>
        <v>0</v>
      </c>
    </row>
    <row r="10" spans="1:15" ht="16.5" customHeight="1" x14ac:dyDescent="0.2">
      <c r="A10" s="19">
        <v>3</v>
      </c>
      <c r="B10" s="9"/>
      <c r="C10" s="17"/>
      <c r="D10" s="374"/>
      <c r="E10" s="133"/>
      <c r="F10" s="374"/>
      <c r="G10" s="133"/>
      <c r="H10" s="374"/>
      <c r="I10" s="133"/>
      <c r="J10" s="374"/>
      <c r="K10" s="133"/>
      <c r="L10" s="374"/>
      <c r="M10" s="133"/>
      <c r="N10" s="377">
        <f t="shared" si="0"/>
        <v>0</v>
      </c>
      <c r="O10" s="255">
        <f t="shared" si="1"/>
        <v>0</v>
      </c>
    </row>
    <row r="11" spans="1:15" ht="16.5" customHeight="1" x14ac:dyDescent="0.2">
      <c r="A11" s="19">
        <v>4</v>
      </c>
      <c r="B11" s="9"/>
      <c r="C11" s="17"/>
      <c r="D11" s="374"/>
      <c r="E11" s="133"/>
      <c r="F11" s="374"/>
      <c r="G11" s="133"/>
      <c r="H11" s="374"/>
      <c r="I11" s="133"/>
      <c r="J11" s="374"/>
      <c r="K11" s="133"/>
      <c r="L11" s="374"/>
      <c r="M11" s="133"/>
      <c r="N11" s="377">
        <f t="shared" si="0"/>
        <v>0</v>
      </c>
      <c r="O11" s="255">
        <f t="shared" si="1"/>
        <v>0</v>
      </c>
    </row>
    <row r="12" spans="1:15" ht="16.5" customHeight="1" x14ac:dyDescent="0.2">
      <c r="A12" s="19">
        <v>5</v>
      </c>
      <c r="B12" s="9"/>
      <c r="C12" s="17"/>
      <c r="D12" s="374"/>
      <c r="E12" s="133"/>
      <c r="F12" s="374"/>
      <c r="G12" s="133"/>
      <c r="H12" s="374"/>
      <c r="I12" s="133"/>
      <c r="J12" s="374"/>
      <c r="K12" s="133"/>
      <c r="L12" s="374"/>
      <c r="M12" s="133"/>
      <c r="N12" s="377">
        <f t="shared" si="0"/>
        <v>0</v>
      </c>
      <c r="O12" s="255">
        <f t="shared" si="1"/>
        <v>0</v>
      </c>
    </row>
    <row r="13" spans="1:15" ht="16.5" customHeight="1" x14ac:dyDescent="0.2">
      <c r="A13" s="19">
        <v>6</v>
      </c>
      <c r="B13" s="9"/>
      <c r="C13" s="17"/>
      <c r="D13" s="374"/>
      <c r="E13" s="133"/>
      <c r="F13" s="374"/>
      <c r="G13" s="133"/>
      <c r="H13" s="374"/>
      <c r="I13" s="133"/>
      <c r="J13" s="374"/>
      <c r="K13" s="133"/>
      <c r="L13" s="374"/>
      <c r="M13" s="133"/>
      <c r="N13" s="377">
        <f t="shared" si="0"/>
        <v>0</v>
      </c>
      <c r="O13" s="255">
        <f t="shared" si="1"/>
        <v>0</v>
      </c>
    </row>
    <row r="14" spans="1:15" ht="16.5" customHeight="1" x14ac:dyDescent="0.2">
      <c r="A14" s="19">
        <v>7</v>
      </c>
      <c r="B14" s="9"/>
      <c r="C14" s="17"/>
      <c r="D14" s="374"/>
      <c r="E14" s="133"/>
      <c r="F14" s="374"/>
      <c r="G14" s="133"/>
      <c r="H14" s="374"/>
      <c r="I14" s="133"/>
      <c r="J14" s="374"/>
      <c r="K14" s="133"/>
      <c r="L14" s="374"/>
      <c r="M14" s="133"/>
      <c r="N14" s="377">
        <f t="shared" si="0"/>
        <v>0</v>
      </c>
      <c r="O14" s="255">
        <f t="shared" si="1"/>
        <v>0</v>
      </c>
    </row>
    <row r="15" spans="1:15" ht="16.5" customHeight="1" x14ac:dyDescent="0.2">
      <c r="A15" s="75">
        <v>8</v>
      </c>
      <c r="B15" s="9"/>
      <c r="C15" s="17"/>
      <c r="D15" s="374"/>
      <c r="E15" s="133"/>
      <c r="F15" s="374"/>
      <c r="G15" s="133"/>
      <c r="H15" s="374"/>
      <c r="I15" s="133"/>
      <c r="J15" s="374"/>
      <c r="K15" s="133"/>
      <c r="L15" s="374"/>
      <c r="M15" s="133"/>
      <c r="N15" s="377">
        <f t="shared" si="0"/>
        <v>0</v>
      </c>
      <c r="O15" s="255">
        <f t="shared" si="1"/>
        <v>0</v>
      </c>
    </row>
    <row r="16" spans="1:15" ht="16.5" customHeight="1" x14ac:dyDescent="0.2">
      <c r="A16" s="75">
        <v>9</v>
      </c>
      <c r="B16" s="9"/>
      <c r="C16" s="17"/>
      <c r="D16" s="374"/>
      <c r="E16" s="133"/>
      <c r="F16" s="374"/>
      <c r="G16" s="133"/>
      <c r="H16" s="374"/>
      <c r="I16" s="133"/>
      <c r="J16" s="374"/>
      <c r="K16" s="133"/>
      <c r="L16" s="374"/>
      <c r="M16" s="133"/>
      <c r="N16" s="377">
        <f t="shared" si="0"/>
        <v>0</v>
      </c>
      <c r="O16" s="255">
        <f t="shared" si="1"/>
        <v>0</v>
      </c>
    </row>
    <row r="17" spans="1:15" ht="16.5" customHeight="1" x14ac:dyDescent="0.2">
      <c r="A17" s="75">
        <v>10</v>
      </c>
      <c r="B17" s="9"/>
      <c r="C17" s="17"/>
      <c r="D17" s="374"/>
      <c r="E17" s="133"/>
      <c r="F17" s="374"/>
      <c r="G17" s="133"/>
      <c r="H17" s="374"/>
      <c r="I17" s="133"/>
      <c r="J17" s="374"/>
      <c r="K17" s="133"/>
      <c r="L17" s="374"/>
      <c r="M17" s="133"/>
      <c r="N17" s="377">
        <f t="shared" si="0"/>
        <v>0</v>
      </c>
      <c r="O17" s="255">
        <f t="shared" si="1"/>
        <v>0</v>
      </c>
    </row>
    <row r="18" spans="1:15" ht="16.5" customHeight="1" x14ac:dyDescent="0.2">
      <c r="A18" s="75">
        <v>11</v>
      </c>
      <c r="B18" s="9"/>
      <c r="C18" s="17"/>
      <c r="D18" s="374"/>
      <c r="E18" s="133"/>
      <c r="F18" s="374"/>
      <c r="G18" s="133"/>
      <c r="H18" s="374"/>
      <c r="I18" s="133"/>
      <c r="J18" s="374"/>
      <c r="K18" s="133"/>
      <c r="L18" s="374"/>
      <c r="M18" s="133"/>
      <c r="N18" s="377">
        <f>D18+F18+H18+J18+L18</f>
        <v>0</v>
      </c>
      <c r="O18" s="255">
        <f t="shared" si="1"/>
        <v>0</v>
      </c>
    </row>
    <row r="19" spans="1:15" ht="16.5" customHeight="1" x14ac:dyDescent="0.2">
      <c r="A19" s="75">
        <v>12</v>
      </c>
      <c r="B19" s="9"/>
      <c r="C19" s="17"/>
      <c r="D19" s="374"/>
      <c r="E19" s="133"/>
      <c r="F19" s="374"/>
      <c r="G19" s="133"/>
      <c r="H19" s="374"/>
      <c r="I19" s="133"/>
      <c r="J19" s="374"/>
      <c r="K19" s="133"/>
      <c r="L19" s="374"/>
      <c r="M19" s="133"/>
      <c r="N19" s="377">
        <f t="shared" si="0"/>
        <v>0</v>
      </c>
      <c r="O19" s="255">
        <f t="shared" si="1"/>
        <v>0</v>
      </c>
    </row>
    <row r="20" spans="1:15" ht="16.5" customHeight="1" x14ac:dyDescent="0.2">
      <c r="A20" s="75">
        <v>13</v>
      </c>
      <c r="B20" s="9"/>
      <c r="C20" s="17"/>
      <c r="D20" s="374"/>
      <c r="E20" s="133"/>
      <c r="F20" s="374"/>
      <c r="G20" s="133"/>
      <c r="H20" s="374"/>
      <c r="I20" s="133"/>
      <c r="J20" s="374"/>
      <c r="K20" s="133"/>
      <c r="L20" s="374"/>
      <c r="M20" s="133"/>
      <c r="N20" s="377">
        <f t="shared" si="0"/>
        <v>0</v>
      </c>
      <c r="O20" s="255">
        <f t="shared" si="1"/>
        <v>0</v>
      </c>
    </row>
    <row r="21" spans="1:15" ht="16.5" customHeight="1" x14ac:dyDescent="0.2">
      <c r="A21" s="75">
        <v>14</v>
      </c>
      <c r="B21" s="9"/>
      <c r="C21" s="17"/>
      <c r="D21" s="374"/>
      <c r="E21" s="133"/>
      <c r="F21" s="374"/>
      <c r="G21" s="133"/>
      <c r="H21" s="374"/>
      <c r="I21" s="133"/>
      <c r="J21" s="374"/>
      <c r="K21" s="133"/>
      <c r="L21" s="374"/>
      <c r="M21" s="133"/>
      <c r="N21" s="377">
        <f t="shared" si="0"/>
        <v>0</v>
      </c>
      <c r="O21" s="255">
        <f>E21+G21+I21+K21+M21</f>
        <v>0</v>
      </c>
    </row>
    <row r="22" spans="1:15" ht="16.5" customHeight="1" x14ac:dyDescent="0.2">
      <c r="A22" s="75">
        <v>15</v>
      </c>
      <c r="B22" s="9"/>
      <c r="C22" s="17"/>
      <c r="D22" s="374"/>
      <c r="E22" s="133"/>
      <c r="F22" s="374"/>
      <c r="G22" s="133"/>
      <c r="H22" s="374"/>
      <c r="I22" s="133"/>
      <c r="J22" s="374"/>
      <c r="K22" s="133"/>
      <c r="L22" s="374"/>
      <c r="M22" s="133"/>
      <c r="N22" s="377">
        <f t="shared" si="0"/>
        <v>0</v>
      </c>
      <c r="O22" s="255">
        <f t="shared" si="1"/>
        <v>0</v>
      </c>
    </row>
    <row r="23" spans="1:15" s="57" customFormat="1" ht="16.5" customHeight="1" x14ac:dyDescent="0.2">
      <c r="A23" s="256">
        <v>16</v>
      </c>
      <c r="B23" s="9"/>
      <c r="C23" s="17"/>
      <c r="D23" s="374"/>
      <c r="E23" s="133"/>
      <c r="F23" s="374"/>
      <c r="G23" s="133"/>
      <c r="H23" s="374"/>
      <c r="I23" s="133"/>
      <c r="J23" s="374"/>
      <c r="K23" s="133"/>
      <c r="L23" s="374"/>
      <c r="M23" s="133"/>
      <c r="N23" s="377">
        <f t="shared" si="0"/>
        <v>0</v>
      </c>
      <c r="O23" s="255">
        <f t="shared" si="1"/>
        <v>0</v>
      </c>
    </row>
    <row r="24" spans="1:15" s="57" customFormat="1" ht="16.5" customHeight="1" x14ac:dyDescent="0.2">
      <c r="A24" s="256">
        <v>17</v>
      </c>
      <c r="B24" s="9"/>
      <c r="C24" s="17"/>
      <c r="D24" s="374"/>
      <c r="E24" s="133"/>
      <c r="F24" s="374"/>
      <c r="G24" s="133"/>
      <c r="H24" s="374"/>
      <c r="I24" s="133"/>
      <c r="J24" s="374"/>
      <c r="K24" s="133"/>
      <c r="L24" s="374"/>
      <c r="M24" s="133"/>
      <c r="N24" s="377">
        <f t="shared" si="0"/>
        <v>0</v>
      </c>
      <c r="O24" s="255">
        <f t="shared" si="1"/>
        <v>0</v>
      </c>
    </row>
    <row r="25" spans="1:15" s="57" customFormat="1" ht="16.5" customHeight="1" x14ac:dyDescent="0.2">
      <c r="A25" s="256">
        <v>18</v>
      </c>
      <c r="B25" s="9"/>
      <c r="C25" s="17"/>
      <c r="D25" s="374"/>
      <c r="E25" s="133"/>
      <c r="F25" s="374"/>
      <c r="G25" s="133"/>
      <c r="H25" s="374"/>
      <c r="I25" s="133"/>
      <c r="J25" s="374"/>
      <c r="K25" s="133"/>
      <c r="L25" s="374"/>
      <c r="M25" s="133"/>
      <c r="N25" s="377">
        <f t="shared" si="0"/>
        <v>0</v>
      </c>
      <c r="O25" s="255">
        <f t="shared" si="1"/>
        <v>0</v>
      </c>
    </row>
    <row r="26" spans="1:15" ht="16.5" customHeight="1" x14ac:dyDescent="0.2">
      <c r="A26" s="75">
        <v>19</v>
      </c>
      <c r="B26" s="9"/>
      <c r="C26" s="17"/>
      <c r="D26" s="374"/>
      <c r="E26" s="133"/>
      <c r="F26" s="374"/>
      <c r="G26" s="133"/>
      <c r="H26" s="374"/>
      <c r="I26" s="133"/>
      <c r="J26" s="374"/>
      <c r="K26" s="133"/>
      <c r="L26" s="374"/>
      <c r="M26" s="133"/>
      <c r="N26" s="377">
        <f>D26+F26+H26+J26+L26</f>
        <v>0</v>
      </c>
      <c r="O26" s="255">
        <f t="shared" si="1"/>
        <v>0</v>
      </c>
    </row>
    <row r="27" spans="1:15" ht="16.5" customHeight="1" x14ac:dyDescent="0.2">
      <c r="A27" s="75">
        <v>20</v>
      </c>
      <c r="B27" s="9"/>
      <c r="C27" s="17"/>
      <c r="D27" s="374"/>
      <c r="E27" s="133"/>
      <c r="F27" s="374"/>
      <c r="G27" s="133"/>
      <c r="H27" s="374"/>
      <c r="I27" s="133"/>
      <c r="J27" s="374"/>
      <c r="K27" s="133"/>
      <c r="L27" s="374"/>
      <c r="M27" s="133"/>
      <c r="N27" s="377">
        <f t="shared" si="0"/>
        <v>0</v>
      </c>
      <c r="O27" s="255">
        <f t="shared" si="1"/>
        <v>0</v>
      </c>
    </row>
    <row r="28" spans="1:15" ht="16.5" customHeight="1" x14ac:dyDescent="0.2">
      <c r="A28" s="75">
        <v>21</v>
      </c>
      <c r="B28" s="9"/>
      <c r="C28" s="17"/>
      <c r="D28" s="374"/>
      <c r="E28" s="133"/>
      <c r="F28" s="374"/>
      <c r="G28" s="133"/>
      <c r="H28" s="374"/>
      <c r="I28" s="133"/>
      <c r="J28" s="374"/>
      <c r="K28" s="133"/>
      <c r="L28" s="374"/>
      <c r="M28" s="133"/>
      <c r="N28" s="377">
        <f t="shared" si="0"/>
        <v>0</v>
      </c>
      <c r="O28" s="255">
        <f t="shared" si="1"/>
        <v>0</v>
      </c>
    </row>
    <row r="29" spans="1:15" ht="16.5" customHeight="1" x14ac:dyDescent="0.2">
      <c r="A29" s="75">
        <v>22</v>
      </c>
      <c r="B29" s="9"/>
      <c r="C29" s="17"/>
      <c r="D29" s="374"/>
      <c r="E29" s="133"/>
      <c r="F29" s="374"/>
      <c r="G29" s="133"/>
      <c r="H29" s="374"/>
      <c r="I29" s="133"/>
      <c r="J29" s="374"/>
      <c r="K29" s="133"/>
      <c r="L29" s="374"/>
      <c r="M29" s="133"/>
      <c r="N29" s="377">
        <f t="shared" si="0"/>
        <v>0</v>
      </c>
      <c r="O29" s="255">
        <f t="shared" si="1"/>
        <v>0</v>
      </c>
    </row>
    <row r="30" spans="1:15" ht="16.5" customHeight="1" x14ac:dyDescent="0.2">
      <c r="A30" s="75">
        <v>23</v>
      </c>
      <c r="B30" s="9"/>
      <c r="C30" s="17"/>
      <c r="D30" s="374"/>
      <c r="E30" s="133"/>
      <c r="F30" s="374"/>
      <c r="G30" s="133"/>
      <c r="H30" s="374"/>
      <c r="I30" s="133"/>
      <c r="J30" s="374"/>
      <c r="K30" s="133"/>
      <c r="L30" s="374"/>
      <c r="M30" s="133"/>
      <c r="N30" s="377">
        <f t="shared" si="0"/>
        <v>0</v>
      </c>
      <c r="O30" s="255">
        <f t="shared" si="1"/>
        <v>0</v>
      </c>
    </row>
    <row r="31" spans="1:15" ht="16.5" customHeight="1" x14ac:dyDescent="0.2">
      <c r="A31" s="75">
        <v>24</v>
      </c>
      <c r="B31" s="9"/>
      <c r="C31" s="17"/>
      <c r="D31" s="374"/>
      <c r="E31" s="133"/>
      <c r="F31" s="374"/>
      <c r="G31" s="133"/>
      <c r="H31" s="374"/>
      <c r="I31" s="133"/>
      <c r="J31" s="374"/>
      <c r="K31" s="133"/>
      <c r="L31" s="374"/>
      <c r="M31" s="133"/>
      <c r="N31" s="377">
        <f t="shared" si="0"/>
        <v>0</v>
      </c>
      <c r="O31" s="255">
        <f t="shared" si="1"/>
        <v>0</v>
      </c>
    </row>
    <row r="32" spans="1:15" ht="16.5" customHeight="1" x14ac:dyDescent="0.2">
      <c r="A32" s="75">
        <v>25</v>
      </c>
      <c r="B32" s="9"/>
      <c r="C32" s="17"/>
      <c r="D32" s="374"/>
      <c r="E32" s="133"/>
      <c r="F32" s="374"/>
      <c r="G32" s="133"/>
      <c r="H32" s="374"/>
      <c r="I32" s="133"/>
      <c r="J32" s="374"/>
      <c r="K32" s="133"/>
      <c r="L32" s="374"/>
      <c r="M32" s="133"/>
      <c r="N32" s="377">
        <f t="shared" si="0"/>
        <v>0</v>
      </c>
      <c r="O32" s="255">
        <f t="shared" si="1"/>
        <v>0</v>
      </c>
    </row>
    <row r="33" spans="1:15" ht="16.5" customHeight="1" x14ac:dyDescent="0.2">
      <c r="A33" s="75">
        <v>26</v>
      </c>
      <c r="B33" s="9"/>
      <c r="C33" s="17"/>
      <c r="D33" s="374"/>
      <c r="E33" s="133"/>
      <c r="F33" s="374"/>
      <c r="G33" s="133"/>
      <c r="H33" s="374"/>
      <c r="I33" s="133"/>
      <c r="J33" s="374"/>
      <c r="K33" s="133"/>
      <c r="L33" s="374"/>
      <c r="M33" s="133"/>
      <c r="N33" s="377">
        <f t="shared" si="0"/>
        <v>0</v>
      </c>
      <c r="O33" s="255">
        <f t="shared" si="1"/>
        <v>0</v>
      </c>
    </row>
    <row r="34" spans="1:15" ht="16.5" customHeight="1" x14ac:dyDescent="0.2">
      <c r="A34" s="75">
        <v>27</v>
      </c>
      <c r="B34" s="9"/>
      <c r="C34" s="17"/>
      <c r="D34" s="374"/>
      <c r="E34" s="133"/>
      <c r="F34" s="374"/>
      <c r="G34" s="133"/>
      <c r="H34" s="374"/>
      <c r="I34" s="133"/>
      <c r="J34" s="374"/>
      <c r="K34" s="133"/>
      <c r="L34" s="374"/>
      <c r="M34" s="133"/>
      <c r="N34" s="377">
        <f t="shared" si="0"/>
        <v>0</v>
      </c>
      <c r="O34" s="255">
        <f t="shared" si="1"/>
        <v>0</v>
      </c>
    </row>
    <row r="35" spans="1:15" ht="16.5" customHeight="1" x14ac:dyDescent="0.2">
      <c r="A35" s="75">
        <v>28</v>
      </c>
      <c r="B35" s="9"/>
      <c r="C35" s="17"/>
      <c r="D35" s="374"/>
      <c r="E35" s="133"/>
      <c r="F35" s="374"/>
      <c r="G35" s="133"/>
      <c r="H35" s="374"/>
      <c r="I35" s="133"/>
      <c r="J35" s="374"/>
      <c r="K35" s="133"/>
      <c r="L35" s="374"/>
      <c r="M35" s="133"/>
      <c r="N35" s="377">
        <f t="shared" si="0"/>
        <v>0</v>
      </c>
      <c r="O35" s="255">
        <f t="shared" si="1"/>
        <v>0</v>
      </c>
    </row>
    <row r="36" spans="1:15" ht="16.5" customHeight="1" x14ac:dyDescent="0.2">
      <c r="A36" s="75">
        <v>29</v>
      </c>
      <c r="B36" s="9"/>
      <c r="C36" s="17"/>
      <c r="D36" s="374"/>
      <c r="E36" s="133"/>
      <c r="F36" s="374"/>
      <c r="G36" s="133"/>
      <c r="H36" s="374"/>
      <c r="I36" s="133"/>
      <c r="J36" s="374"/>
      <c r="K36" s="133"/>
      <c r="L36" s="374"/>
      <c r="M36" s="133"/>
      <c r="N36" s="377">
        <f t="shared" si="0"/>
        <v>0</v>
      </c>
      <c r="O36" s="255">
        <f t="shared" si="1"/>
        <v>0</v>
      </c>
    </row>
    <row r="37" spans="1:15" ht="16.5" customHeight="1" x14ac:dyDescent="0.2">
      <c r="A37" s="75">
        <v>30</v>
      </c>
      <c r="B37" s="9"/>
      <c r="C37" s="17"/>
      <c r="D37" s="374"/>
      <c r="E37" s="133"/>
      <c r="F37" s="374"/>
      <c r="G37" s="133"/>
      <c r="H37" s="374"/>
      <c r="I37" s="133"/>
      <c r="J37" s="374"/>
      <c r="K37" s="133"/>
      <c r="L37" s="374"/>
      <c r="M37" s="133"/>
      <c r="N37" s="377">
        <f t="shared" si="0"/>
        <v>0</v>
      </c>
      <c r="O37" s="255">
        <f t="shared" si="1"/>
        <v>0</v>
      </c>
    </row>
    <row r="38" spans="1:15" ht="16.5" customHeight="1" x14ac:dyDescent="0.2">
      <c r="A38" s="75">
        <v>31</v>
      </c>
      <c r="B38" s="9"/>
      <c r="C38" s="17"/>
      <c r="D38" s="374"/>
      <c r="E38" s="133"/>
      <c r="F38" s="374"/>
      <c r="G38" s="133"/>
      <c r="H38" s="374"/>
      <c r="I38" s="133"/>
      <c r="J38" s="374"/>
      <c r="K38" s="133"/>
      <c r="L38" s="374"/>
      <c r="M38" s="133"/>
      <c r="N38" s="377">
        <f t="shared" si="0"/>
        <v>0</v>
      </c>
      <c r="O38" s="255">
        <f t="shared" si="1"/>
        <v>0</v>
      </c>
    </row>
    <row r="39" spans="1:15" ht="16.5" customHeight="1" x14ac:dyDescent="0.2">
      <c r="A39" s="75">
        <v>32</v>
      </c>
      <c r="B39" s="9"/>
      <c r="C39" s="17"/>
      <c r="D39" s="374"/>
      <c r="E39" s="133"/>
      <c r="F39" s="374"/>
      <c r="G39" s="133"/>
      <c r="H39" s="374"/>
      <c r="I39" s="133"/>
      <c r="J39" s="374"/>
      <c r="K39" s="133"/>
      <c r="L39" s="374"/>
      <c r="M39" s="133"/>
      <c r="N39" s="377">
        <f t="shared" si="0"/>
        <v>0</v>
      </c>
      <c r="O39" s="255">
        <f t="shared" si="1"/>
        <v>0</v>
      </c>
    </row>
    <row r="40" spans="1:15" ht="16.5" customHeight="1" x14ac:dyDescent="0.2">
      <c r="A40" s="15">
        <v>33</v>
      </c>
      <c r="B40" s="9"/>
      <c r="C40" s="17"/>
      <c r="D40" s="374"/>
      <c r="E40" s="133"/>
      <c r="F40" s="374"/>
      <c r="G40" s="133"/>
      <c r="H40" s="374"/>
      <c r="I40" s="133"/>
      <c r="J40" s="374"/>
      <c r="K40" s="133"/>
      <c r="L40" s="374"/>
      <c r="M40" s="133"/>
      <c r="N40" s="377">
        <f t="shared" si="0"/>
        <v>0</v>
      </c>
      <c r="O40" s="255">
        <f t="shared" si="1"/>
        <v>0</v>
      </c>
    </row>
    <row r="41" spans="1:15" ht="16.5" customHeight="1" x14ac:dyDescent="0.2">
      <c r="A41" s="15">
        <v>34</v>
      </c>
      <c r="B41" s="9"/>
      <c r="C41" s="17"/>
      <c r="D41" s="374"/>
      <c r="E41" s="133"/>
      <c r="F41" s="374"/>
      <c r="G41" s="133"/>
      <c r="H41" s="374"/>
      <c r="I41" s="133"/>
      <c r="J41" s="374"/>
      <c r="K41" s="133"/>
      <c r="L41" s="374"/>
      <c r="M41" s="133"/>
      <c r="N41" s="377">
        <f t="shared" si="0"/>
        <v>0</v>
      </c>
      <c r="O41" s="255">
        <f t="shared" si="1"/>
        <v>0</v>
      </c>
    </row>
    <row r="42" spans="1:15" ht="16.5" customHeight="1" x14ac:dyDescent="0.2">
      <c r="A42" s="75">
        <v>35</v>
      </c>
      <c r="B42" s="9"/>
      <c r="C42" s="17"/>
      <c r="D42" s="374"/>
      <c r="E42" s="133"/>
      <c r="F42" s="374"/>
      <c r="G42" s="133"/>
      <c r="H42" s="374"/>
      <c r="I42" s="133"/>
      <c r="J42" s="374"/>
      <c r="K42" s="133"/>
      <c r="L42" s="374"/>
      <c r="M42" s="133"/>
      <c r="N42" s="377">
        <f t="shared" si="0"/>
        <v>0</v>
      </c>
      <c r="O42" s="255">
        <f t="shared" si="1"/>
        <v>0</v>
      </c>
    </row>
    <row r="43" spans="1:15" ht="16.5" customHeight="1" x14ac:dyDescent="0.2">
      <c r="A43" s="75">
        <v>36</v>
      </c>
      <c r="B43" s="9"/>
      <c r="C43" s="17"/>
      <c r="D43" s="374"/>
      <c r="E43" s="133"/>
      <c r="F43" s="374"/>
      <c r="G43" s="133"/>
      <c r="H43" s="374"/>
      <c r="I43" s="133"/>
      <c r="J43" s="374"/>
      <c r="K43" s="133"/>
      <c r="L43" s="374"/>
      <c r="M43" s="133"/>
      <c r="N43" s="377">
        <f t="shared" si="0"/>
        <v>0</v>
      </c>
      <c r="O43" s="255">
        <f t="shared" si="1"/>
        <v>0</v>
      </c>
    </row>
    <row r="44" spans="1:15" ht="16.5" customHeight="1" x14ac:dyDescent="0.2">
      <c r="A44" s="75">
        <v>37</v>
      </c>
      <c r="B44" s="9"/>
      <c r="C44" s="17"/>
      <c r="D44" s="374"/>
      <c r="E44" s="133"/>
      <c r="F44" s="374"/>
      <c r="G44" s="133"/>
      <c r="H44" s="374"/>
      <c r="I44" s="133"/>
      <c r="J44" s="374"/>
      <c r="K44" s="133"/>
      <c r="L44" s="374"/>
      <c r="M44" s="133"/>
      <c r="N44" s="377">
        <f t="shared" si="0"/>
        <v>0</v>
      </c>
      <c r="O44" s="255">
        <f t="shared" si="1"/>
        <v>0</v>
      </c>
    </row>
    <row r="45" spans="1:15" ht="16.5" customHeight="1" x14ac:dyDescent="0.2">
      <c r="A45" s="75">
        <v>38</v>
      </c>
      <c r="B45" s="9"/>
      <c r="C45" s="17"/>
      <c r="D45" s="374"/>
      <c r="E45" s="133"/>
      <c r="F45" s="374"/>
      <c r="G45" s="133"/>
      <c r="H45" s="374"/>
      <c r="I45" s="133"/>
      <c r="J45" s="374"/>
      <c r="K45" s="133"/>
      <c r="L45" s="374"/>
      <c r="M45" s="133"/>
      <c r="N45" s="377">
        <f t="shared" si="0"/>
        <v>0</v>
      </c>
      <c r="O45" s="255">
        <f t="shared" si="1"/>
        <v>0</v>
      </c>
    </row>
    <row r="46" spans="1:15" ht="16.5" customHeight="1" thickBot="1" x14ac:dyDescent="0.25">
      <c r="A46" s="257">
        <v>39</v>
      </c>
      <c r="B46" s="258"/>
      <c r="C46" s="28"/>
      <c r="D46" s="376"/>
      <c r="E46" s="259"/>
      <c r="F46" s="376"/>
      <c r="G46" s="259"/>
      <c r="H46" s="376"/>
      <c r="I46" s="259"/>
      <c r="J46" s="376"/>
      <c r="K46" s="259"/>
      <c r="L46" s="376"/>
      <c r="M46" s="259"/>
      <c r="N46" s="378">
        <f t="shared" si="0"/>
        <v>0</v>
      </c>
      <c r="O46" s="260">
        <f t="shared" si="1"/>
        <v>0</v>
      </c>
    </row>
    <row r="47" spans="1:15" ht="16.5" customHeight="1" thickBot="1" x14ac:dyDescent="0.25">
      <c r="A47" s="469" t="s">
        <v>16</v>
      </c>
      <c r="B47" s="481"/>
      <c r="C47" s="207">
        <f>SUM(C8:C46)</f>
        <v>0</v>
      </c>
      <c r="D47" s="206" t="s">
        <v>22</v>
      </c>
      <c r="E47" s="198">
        <f>SUM(E8:E46)</f>
        <v>0</v>
      </c>
      <c r="F47" s="197" t="s">
        <v>22</v>
      </c>
      <c r="G47" s="198">
        <f>SUM(G8:G46)</f>
        <v>0</v>
      </c>
      <c r="H47" s="197" t="s">
        <v>22</v>
      </c>
      <c r="I47" s="198">
        <f>SUM(I8:I46)</f>
        <v>0</v>
      </c>
      <c r="J47" s="197" t="s">
        <v>22</v>
      </c>
      <c r="K47" s="198">
        <f>SUM(K8:K46)</f>
        <v>0</v>
      </c>
      <c r="L47" s="197" t="s">
        <v>22</v>
      </c>
      <c r="M47" s="198">
        <f>SUM(M8:M46)</f>
        <v>0</v>
      </c>
      <c r="N47" s="205" t="s">
        <v>22</v>
      </c>
      <c r="O47" s="198">
        <f>SUM(O8:O46)</f>
        <v>0</v>
      </c>
    </row>
    <row r="48" spans="1:15" s="57" customFormat="1" ht="14.25" customHeight="1" x14ac:dyDescent="0.2">
      <c r="A48" s="200"/>
      <c r="B48" s="200"/>
      <c r="C48" s="201"/>
      <c r="D48" s="202"/>
      <c r="E48" s="203"/>
      <c r="F48" s="202"/>
      <c r="G48" s="203"/>
      <c r="H48" s="202"/>
      <c r="I48" s="203"/>
      <c r="J48" s="202"/>
      <c r="K48" s="203"/>
      <c r="L48" s="202"/>
      <c r="M48" s="203"/>
      <c r="N48" s="202"/>
      <c r="O48" s="203"/>
    </row>
    <row r="49" spans="1:15" ht="25.5" customHeight="1" x14ac:dyDescent="0.2">
      <c r="A49" s="261"/>
      <c r="B49" s="488" t="s">
        <v>174</v>
      </c>
      <c r="C49" s="488"/>
      <c r="D49" s="488"/>
      <c r="E49" s="488"/>
      <c r="F49" s="488"/>
      <c r="G49" s="261"/>
      <c r="H49" s="261"/>
      <c r="I49" s="261"/>
      <c r="J49" s="128"/>
      <c r="K49" s="128"/>
      <c r="M49" s="128"/>
      <c r="N49" s="128"/>
      <c r="O49" s="128"/>
    </row>
    <row r="50" spans="1:15" ht="25.5" customHeight="1" x14ac:dyDescent="0.2">
      <c r="A50" s="262" t="s">
        <v>97</v>
      </c>
      <c r="B50" s="478" t="s">
        <v>555</v>
      </c>
      <c r="C50" s="478"/>
      <c r="D50" s="261"/>
      <c r="E50" s="280" t="s">
        <v>621</v>
      </c>
      <c r="F50" s="489" t="s">
        <v>555</v>
      </c>
      <c r="G50" s="489"/>
      <c r="H50" s="489"/>
      <c r="I50" s="489"/>
      <c r="J50" s="128"/>
      <c r="K50" s="128"/>
      <c r="M50" s="128"/>
      <c r="N50" s="128"/>
      <c r="O50" s="128"/>
    </row>
    <row r="51" spans="1:15" ht="25.5" customHeight="1" x14ac:dyDescent="0.2">
      <c r="A51" s="262" t="s">
        <v>96</v>
      </c>
      <c r="B51" s="478" t="s">
        <v>555</v>
      </c>
      <c r="C51" s="478"/>
      <c r="D51" s="261"/>
      <c r="E51" s="280" t="s">
        <v>622</v>
      </c>
      <c r="F51" s="489" t="s">
        <v>555</v>
      </c>
      <c r="G51" s="489"/>
      <c r="H51" s="489"/>
      <c r="I51" s="489"/>
      <c r="J51" s="128"/>
      <c r="K51" s="128"/>
      <c r="M51" s="128"/>
      <c r="N51" s="128"/>
      <c r="O51" s="128"/>
    </row>
    <row r="52" spans="1:15" ht="25.5" customHeight="1" x14ac:dyDescent="0.2">
      <c r="A52" s="262" t="s">
        <v>95</v>
      </c>
      <c r="B52" s="478" t="s">
        <v>555</v>
      </c>
      <c r="C52" s="478"/>
      <c r="D52" s="261"/>
      <c r="E52" s="280" t="s">
        <v>623</v>
      </c>
      <c r="F52" s="489" t="s">
        <v>555</v>
      </c>
      <c r="G52" s="489"/>
      <c r="H52" s="489"/>
      <c r="I52" s="489"/>
      <c r="J52" s="128"/>
      <c r="K52" s="128"/>
      <c r="M52" s="128"/>
      <c r="N52" s="128"/>
      <c r="O52" s="128"/>
    </row>
    <row r="53" spans="1:15" ht="25.5" customHeight="1" x14ac:dyDescent="0.2">
      <c r="A53" s="262" t="s">
        <v>94</v>
      </c>
      <c r="B53" s="478" t="s">
        <v>555</v>
      </c>
      <c r="C53" s="478"/>
      <c r="D53" s="261"/>
      <c r="E53" s="280" t="s">
        <v>624</v>
      </c>
      <c r="F53" s="489" t="s">
        <v>555</v>
      </c>
      <c r="G53" s="489"/>
      <c r="H53" s="489"/>
      <c r="I53" s="489"/>
      <c r="K53" s="128"/>
      <c r="L53" s="478" t="s">
        <v>523</v>
      </c>
      <c r="M53" s="478"/>
      <c r="N53" s="478"/>
      <c r="O53" s="478"/>
    </row>
    <row r="54" spans="1:15" ht="25.5" customHeight="1" x14ac:dyDescent="0.2">
      <c r="A54" s="262" t="s">
        <v>87</v>
      </c>
      <c r="B54" s="478" t="s">
        <v>555</v>
      </c>
      <c r="C54" s="478"/>
      <c r="D54" s="261"/>
      <c r="E54" s="280" t="s">
        <v>625</v>
      </c>
      <c r="F54" s="489" t="s">
        <v>555</v>
      </c>
      <c r="G54" s="489"/>
      <c r="H54" s="489"/>
      <c r="I54" s="489"/>
      <c r="K54" s="128"/>
      <c r="L54" s="88"/>
      <c r="M54" s="456" t="s">
        <v>585</v>
      </c>
      <c r="N54" s="456"/>
      <c r="O54" s="353"/>
    </row>
    <row r="55" spans="1:15" x14ac:dyDescent="0.2">
      <c r="A55" s="128"/>
      <c r="B55" s="128"/>
      <c r="C55" s="128"/>
      <c r="D55" s="128"/>
      <c r="E55" s="128"/>
      <c r="F55" s="128"/>
      <c r="G55" s="128"/>
      <c r="H55" s="128"/>
      <c r="I55" s="128"/>
      <c r="J55" s="128"/>
      <c r="K55" s="128"/>
      <c r="L55" s="128"/>
      <c r="M55" s="128"/>
      <c r="N55" s="128"/>
      <c r="O55" s="128"/>
    </row>
    <row r="56" spans="1:15" x14ac:dyDescent="0.2">
      <c r="A56" s="128"/>
      <c r="B56" s="128"/>
      <c r="C56" s="128"/>
      <c r="D56" s="128"/>
      <c r="E56" s="128"/>
      <c r="F56" s="128"/>
      <c r="G56" s="128"/>
      <c r="H56" s="128"/>
      <c r="I56" s="128"/>
      <c r="J56" s="128"/>
      <c r="K56" s="128"/>
      <c r="L56" s="128"/>
      <c r="M56" s="128"/>
      <c r="N56" s="128"/>
      <c r="O56" s="128"/>
    </row>
  </sheetData>
  <sheetProtection algorithmName="SHA-512" hashValue="YWd7LpHJsM80H/bgT+gcBsfYMeyvgEz8RAtQ21oQkef6hT1smCTO4FqqulbZb+wooKiD1m7fgJbtPIjfGGGudA==" saltValue="RD6yqpbJ61J3sqTs+S86mg==" spinCount="100000" sheet="1" objects="1" scenarios="1"/>
  <mergeCells count="22">
    <mergeCell ref="L53:O53"/>
    <mergeCell ref="B54:C54"/>
    <mergeCell ref="M54:N54"/>
    <mergeCell ref="B49:F49"/>
    <mergeCell ref="B50:C50"/>
    <mergeCell ref="B51:C51"/>
    <mergeCell ref="B52:C52"/>
    <mergeCell ref="B53:C53"/>
    <mergeCell ref="F50:I50"/>
    <mergeCell ref="F51:I51"/>
    <mergeCell ref="F52:I52"/>
    <mergeCell ref="F53:I53"/>
    <mergeCell ref="F54:I54"/>
    <mergeCell ref="N4:O4"/>
    <mergeCell ref="K1:L1"/>
    <mergeCell ref="A2:D2"/>
    <mergeCell ref="E2:H2"/>
    <mergeCell ref="A47:B47"/>
    <mergeCell ref="A1:J1"/>
    <mergeCell ref="B4:B5"/>
    <mergeCell ref="A4:A5"/>
    <mergeCell ref="C4:C5"/>
  </mergeCells>
  <dataValidations disablePrompts="1" count="1">
    <dataValidation type="list" allowBlank="1" showInputMessage="1" showErrorMessage="1" sqref="B8:B46">
      <formula1>rosliny</formula1>
    </dataValidation>
  </dataValidations>
  <pageMargins left="0.25" right="0.25" top="0.44955357142857144" bottom="0.56848958333333333" header="0.3" footer="0.3"/>
  <pageSetup paperSize="9" scale="52" orientation="landscape"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'Dane średnie prod rośl.i zwierz'!$K$185:$K$194</xm:f>
          </x14:formula1>
          <xm:sqref>E4 G4 I4 K4 M4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0"/>
  <sheetViews>
    <sheetView view="pageLayout" zoomScale="80" zoomScaleNormal="100" zoomScaleSheetLayoutView="70" zoomScalePageLayoutView="80" workbookViewId="0">
      <selection sqref="A1:G1"/>
    </sheetView>
  </sheetViews>
  <sheetFormatPr defaultRowHeight="12" x14ac:dyDescent="0.2"/>
  <cols>
    <col min="1" max="1" width="4.28515625" style="14" customWidth="1"/>
    <col min="2" max="2" width="35.5703125" style="14" customWidth="1"/>
    <col min="3" max="3" width="10.7109375" style="14" customWidth="1"/>
    <col min="4" max="4" width="14.28515625" style="14" customWidth="1"/>
    <col min="5" max="5" width="12.7109375" style="14" customWidth="1"/>
    <col min="6" max="6" width="9.7109375" style="14" customWidth="1"/>
    <col min="7" max="7" width="12.42578125" style="14" customWidth="1"/>
    <col min="8" max="8" width="14" style="14" customWidth="1"/>
    <col min="9" max="9" width="13.42578125" style="14" customWidth="1"/>
    <col min="10" max="10" width="13" style="14" customWidth="1"/>
    <col min="11" max="11" width="14.85546875" style="14" customWidth="1"/>
    <col min="12" max="12" width="15.42578125" style="14" customWidth="1"/>
    <col min="13" max="16384" width="9.140625" style="14"/>
  </cols>
  <sheetData>
    <row r="1" spans="1:12" ht="16.5" customHeight="1" x14ac:dyDescent="0.2">
      <c r="A1" s="468" t="s">
        <v>111</v>
      </c>
      <c r="B1" s="468"/>
      <c r="C1" s="468"/>
      <c r="D1" s="468"/>
      <c r="E1" s="468"/>
      <c r="F1" s="468"/>
      <c r="G1" s="468"/>
      <c r="H1" s="7"/>
      <c r="I1" s="501" t="s">
        <v>57</v>
      </c>
      <c r="J1" s="501"/>
      <c r="K1" s="501"/>
      <c r="L1" s="140" t="str">
        <f>Protokół!K1</f>
        <v>A</v>
      </c>
    </row>
    <row r="2" spans="1:12" ht="16.5" customHeight="1" x14ac:dyDescent="0.2">
      <c r="A2" s="496" t="s">
        <v>55</v>
      </c>
      <c r="B2" s="496"/>
      <c r="C2" s="361"/>
      <c r="D2" s="472" t="str">
        <f>Protokół!G8</f>
        <v>……………………………………………………………………………………</v>
      </c>
      <c r="E2" s="472"/>
      <c r="F2" s="472"/>
      <c r="G2" s="472"/>
      <c r="H2" s="472"/>
      <c r="I2" s="472"/>
      <c r="J2" s="355"/>
    </row>
    <row r="3" spans="1:12" ht="7.5" customHeight="1" thickBot="1" x14ac:dyDescent="0.25">
      <c r="B3" s="58"/>
      <c r="C3" s="58"/>
      <c r="K3" s="58"/>
      <c r="L3" s="58"/>
    </row>
    <row r="4" spans="1:12" s="79" customFormat="1" ht="90" customHeight="1" x14ac:dyDescent="0.2">
      <c r="A4" s="462" t="s">
        <v>23</v>
      </c>
      <c r="B4" s="497" t="s">
        <v>19</v>
      </c>
      <c r="C4" s="498"/>
      <c r="D4" s="493" t="s">
        <v>539</v>
      </c>
      <c r="E4" s="494"/>
      <c r="F4" s="494"/>
      <c r="G4" s="495"/>
      <c r="H4" s="497" t="s">
        <v>609</v>
      </c>
      <c r="I4" s="498"/>
      <c r="J4" s="464" t="s">
        <v>541</v>
      </c>
      <c r="K4" s="486" t="s">
        <v>575</v>
      </c>
      <c r="L4" s="486" t="s">
        <v>576</v>
      </c>
    </row>
    <row r="5" spans="1:12" s="79" customFormat="1" ht="33" customHeight="1" x14ac:dyDescent="0.2">
      <c r="A5" s="463"/>
      <c r="B5" s="499"/>
      <c r="C5" s="500"/>
      <c r="D5" s="356" t="s">
        <v>589</v>
      </c>
      <c r="E5" s="360" t="s">
        <v>129</v>
      </c>
      <c r="F5" s="360" t="s">
        <v>130</v>
      </c>
      <c r="G5" s="362" t="s">
        <v>24</v>
      </c>
      <c r="H5" s="360" t="s">
        <v>589</v>
      </c>
      <c r="I5" s="360" t="s">
        <v>540</v>
      </c>
      <c r="J5" s="465"/>
      <c r="K5" s="487"/>
      <c r="L5" s="487"/>
    </row>
    <row r="6" spans="1:12" s="80" customFormat="1" x14ac:dyDescent="0.2">
      <c r="A6" s="358">
        <v>1</v>
      </c>
      <c r="B6" s="130">
        <v>2</v>
      </c>
      <c r="C6" s="131"/>
      <c r="D6" s="357">
        <v>3</v>
      </c>
      <c r="E6" s="357">
        <v>4</v>
      </c>
      <c r="F6" s="357">
        <v>5</v>
      </c>
      <c r="G6" s="357" t="s">
        <v>21</v>
      </c>
      <c r="H6" s="130">
        <v>7</v>
      </c>
      <c r="I6" s="357" t="s">
        <v>110</v>
      </c>
      <c r="J6" s="357" t="s">
        <v>128</v>
      </c>
      <c r="K6" s="130">
        <v>10</v>
      </c>
      <c r="L6" s="357">
        <v>11</v>
      </c>
    </row>
    <row r="7" spans="1:12" x14ac:dyDescent="0.2">
      <c r="A7" s="15">
        <v>1</v>
      </c>
      <c r="B7" s="146"/>
      <c r="C7" s="372" t="str">
        <f>IFERROR(VLOOKUP(B7,'Dane średnie prod rośl.i zwierz'!$C$587:$D$686,2,0),"")</f>
        <v/>
      </c>
      <c r="D7" s="16"/>
      <c r="E7" s="141">
        <f>IFERROR(VLOOKUP(region&amp;$B7,'Dane średnie prod rośl.i zwierz'!$B$587:$G$686,5,0),0)</f>
        <v>0</v>
      </c>
      <c r="F7" s="141">
        <f>IFERROR(VLOOKUP(region&amp;$B7,'Dane średnie prod rośl.i zwierz'!$B$587:$G$686,6,0),0)</f>
        <v>0</v>
      </c>
      <c r="G7" s="314">
        <f>D7*E7*F7</f>
        <v>0</v>
      </c>
      <c r="H7" s="373"/>
      <c r="I7" s="18">
        <f t="shared" ref="I7:I28" si="0">H7*E7*F7</f>
        <v>0</v>
      </c>
      <c r="J7" s="18">
        <f>G7-I7</f>
        <v>0</v>
      </c>
      <c r="K7" s="17"/>
      <c r="L7" s="17"/>
    </row>
    <row r="8" spans="1:12" x14ac:dyDescent="0.2">
      <c r="A8" s="15">
        <v>2</v>
      </c>
      <c r="B8" s="146"/>
      <c r="C8" s="372" t="str">
        <f>IFERROR(VLOOKUP(B8,'Dane średnie prod rośl.i zwierz'!$C$587:$D$686,2,0),"")</f>
        <v/>
      </c>
      <c r="D8" s="16"/>
      <c r="E8" s="142">
        <f>IFERROR(VLOOKUP(region&amp;$B8,'Dane średnie prod rośl.i zwierz'!$B$587:$G$686,5,0),0)</f>
        <v>0</v>
      </c>
      <c r="F8" s="141">
        <f>IFERROR(VLOOKUP(region&amp;$B8,'Dane średnie prod rośl.i zwierz'!$B$587:$G$686,6,0),0)</f>
        <v>0</v>
      </c>
      <c r="G8" s="314">
        <f t="shared" ref="G8:G28" si="1">D8*E8*F8</f>
        <v>0</v>
      </c>
      <c r="H8" s="373"/>
      <c r="I8" s="18">
        <f t="shared" si="0"/>
        <v>0</v>
      </c>
      <c r="J8" s="18">
        <f t="shared" ref="J8:J28" si="2">G8-I8</f>
        <v>0</v>
      </c>
      <c r="K8" s="17"/>
      <c r="L8" s="17"/>
    </row>
    <row r="9" spans="1:12" x14ac:dyDescent="0.2">
      <c r="A9" s="19">
        <v>3</v>
      </c>
      <c r="B9" s="146"/>
      <c r="C9" s="372" t="str">
        <f>IFERROR(VLOOKUP(B9,'Dane średnie prod rośl.i zwierz'!$C$587:$D$686,2,0),"")</f>
        <v/>
      </c>
      <c r="D9" s="16"/>
      <c r="E9" s="141">
        <f>IFERROR(VLOOKUP(region&amp;$B9,'Dane średnie prod rośl.i zwierz'!$B$587:$G$686,5,0),0)</f>
        <v>0</v>
      </c>
      <c r="F9" s="141">
        <f>IFERROR(VLOOKUP(region&amp;$B9,'Dane średnie prod rośl.i zwierz'!$B$587:$G$686,6,0),0)</f>
        <v>0</v>
      </c>
      <c r="G9" s="314">
        <f t="shared" si="1"/>
        <v>0</v>
      </c>
      <c r="H9" s="373"/>
      <c r="I9" s="18">
        <f t="shared" si="0"/>
        <v>0</v>
      </c>
      <c r="J9" s="18">
        <f t="shared" si="2"/>
        <v>0</v>
      </c>
      <c r="K9" s="17"/>
      <c r="L9" s="17"/>
    </row>
    <row r="10" spans="1:12" x14ac:dyDescent="0.2">
      <c r="A10" s="19">
        <v>4</v>
      </c>
      <c r="B10" s="146"/>
      <c r="C10" s="372" t="str">
        <f>IFERROR(VLOOKUP(B10,'Dane średnie prod rośl.i zwierz'!$C$587:$D$686,2,0),"")</f>
        <v/>
      </c>
      <c r="D10" s="16"/>
      <c r="E10" s="141">
        <f>IFERROR(VLOOKUP(region&amp;$B10,'Dane średnie prod rośl.i zwierz'!$B$587:$G$686,5,0),0)</f>
        <v>0</v>
      </c>
      <c r="F10" s="141">
        <f>IFERROR(VLOOKUP(region&amp;$B10,'Dane średnie prod rośl.i zwierz'!$B$587:$G$686,6,0),0)</f>
        <v>0</v>
      </c>
      <c r="G10" s="314">
        <f t="shared" si="1"/>
        <v>0</v>
      </c>
      <c r="H10" s="373"/>
      <c r="I10" s="18">
        <f t="shared" si="0"/>
        <v>0</v>
      </c>
      <c r="J10" s="18">
        <f t="shared" si="2"/>
        <v>0</v>
      </c>
      <c r="K10" s="17"/>
      <c r="L10" s="17"/>
    </row>
    <row r="11" spans="1:12" x14ac:dyDescent="0.2">
      <c r="A11" s="19">
        <v>5</v>
      </c>
      <c r="B11" s="146"/>
      <c r="C11" s="372" t="str">
        <f>IFERROR(VLOOKUP(B11,'Dane średnie prod rośl.i zwierz'!$C$587:$D$686,2,0),"")</f>
        <v/>
      </c>
      <c r="D11" s="16"/>
      <c r="E11" s="141">
        <f>IFERROR(VLOOKUP(region&amp;$B11,'Dane średnie prod rośl.i zwierz'!$B$587:$G$686,5,0),0)</f>
        <v>0</v>
      </c>
      <c r="F11" s="141">
        <f>IFERROR(VLOOKUP(region&amp;$B11,'Dane średnie prod rośl.i zwierz'!$B$587:$G$686,6,0),0)</f>
        <v>0</v>
      </c>
      <c r="G11" s="314">
        <f t="shared" si="1"/>
        <v>0</v>
      </c>
      <c r="H11" s="373"/>
      <c r="I11" s="18">
        <f t="shared" si="0"/>
        <v>0</v>
      </c>
      <c r="J11" s="18">
        <f t="shared" si="2"/>
        <v>0</v>
      </c>
      <c r="K11" s="17"/>
      <c r="L11" s="17"/>
    </row>
    <row r="12" spans="1:12" x14ac:dyDescent="0.2">
      <c r="A12" s="19">
        <v>6</v>
      </c>
      <c r="B12" s="146"/>
      <c r="C12" s="372" t="str">
        <f>IFERROR(VLOOKUP(B12,'Dane średnie prod rośl.i zwierz'!$C$587:$D$686,2,0),"")</f>
        <v/>
      </c>
      <c r="D12" s="16"/>
      <c r="E12" s="141">
        <f>IFERROR(VLOOKUP(region&amp;$B12,'Dane średnie prod rośl.i zwierz'!$B$587:$G$686,5,0),0)</f>
        <v>0</v>
      </c>
      <c r="F12" s="141">
        <f>IFERROR(VLOOKUP(region&amp;$B12,'Dane średnie prod rośl.i zwierz'!$B$587:$G$686,6,0),0)</f>
        <v>0</v>
      </c>
      <c r="G12" s="314">
        <f t="shared" si="1"/>
        <v>0</v>
      </c>
      <c r="H12" s="373"/>
      <c r="I12" s="18">
        <f t="shared" si="0"/>
        <v>0</v>
      </c>
      <c r="J12" s="18">
        <f t="shared" si="2"/>
        <v>0</v>
      </c>
      <c r="K12" s="17"/>
      <c r="L12" s="17"/>
    </row>
    <row r="13" spans="1:12" x14ac:dyDescent="0.2">
      <c r="A13" s="19">
        <v>7</v>
      </c>
      <c r="B13" s="146"/>
      <c r="C13" s="372" t="str">
        <f>IFERROR(VLOOKUP(B13,'Dane średnie prod rośl.i zwierz'!$C$587:$D$686,2,0),"")</f>
        <v/>
      </c>
      <c r="D13" s="16"/>
      <c r="E13" s="141">
        <f>IFERROR(VLOOKUP(region&amp;$B13,'Dane średnie prod rośl.i zwierz'!$B$587:$G$686,5,0),0)</f>
        <v>0</v>
      </c>
      <c r="F13" s="141">
        <f>IFERROR(VLOOKUP(region&amp;$B13,'Dane średnie prod rośl.i zwierz'!$B$587:$G$686,6,0),0)</f>
        <v>0</v>
      </c>
      <c r="G13" s="314">
        <f t="shared" si="1"/>
        <v>0</v>
      </c>
      <c r="H13" s="373"/>
      <c r="I13" s="18">
        <f t="shared" si="0"/>
        <v>0</v>
      </c>
      <c r="J13" s="18">
        <f t="shared" si="2"/>
        <v>0</v>
      </c>
      <c r="K13" s="17"/>
      <c r="L13" s="17"/>
    </row>
    <row r="14" spans="1:12" x14ac:dyDescent="0.2">
      <c r="A14" s="19">
        <v>8</v>
      </c>
      <c r="B14" s="146"/>
      <c r="C14" s="372" t="str">
        <f>IFERROR(VLOOKUP(B14,'Dane średnie prod rośl.i zwierz'!$C$587:$D$686,2,0),"")</f>
        <v/>
      </c>
      <c r="D14" s="16"/>
      <c r="E14" s="142">
        <f>IFERROR(VLOOKUP(region&amp;$B14,'Dane średnie prod rośl.i zwierz'!$B$587:$G$686,5,0),0)</f>
        <v>0</v>
      </c>
      <c r="F14" s="141">
        <f>IFERROR(VLOOKUP(region&amp;$B14,'Dane średnie prod rośl.i zwierz'!$B$587:$G$686,6,0),0)</f>
        <v>0</v>
      </c>
      <c r="G14" s="314">
        <f t="shared" si="1"/>
        <v>0</v>
      </c>
      <c r="H14" s="373"/>
      <c r="I14" s="18">
        <f t="shared" si="0"/>
        <v>0</v>
      </c>
      <c r="J14" s="18">
        <f t="shared" si="2"/>
        <v>0</v>
      </c>
      <c r="K14" s="17"/>
      <c r="L14" s="17"/>
    </row>
    <row r="15" spans="1:12" x14ac:dyDescent="0.2">
      <c r="A15" s="19">
        <v>9</v>
      </c>
      <c r="B15" s="146"/>
      <c r="C15" s="372" t="str">
        <f>IFERROR(VLOOKUP(B15,'Dane średnie prod rośl.i zwierz'!$C$587:$D$686,2,0),"")</f>
        <v/>
      </c>
      <c r="D15" s="16"/>
      <c r="E15" s="141">
        <f>IFERROR(VLOOKUP(region&amp;$B15,'Dane średnie prod rośl.i zwierz'!$B$587:$G$686,5,0),0)</f>
        <v>0</v>
      </c>
      <c r="F15" s="141">
        <f>IFERROR(VLOOKUP(region&amp;$B15,'Dane średnie prod rośl.i zwierz'!$B$587:$G$686,6,0),0)</f>
        <v>0</v>
      </c>
      <c r="G15" s="314">
        <f t="shared" si="1"/>
        <v>0</v>
      </c>
      <c r="H15" s="373"/>
      <c r="I15" s="18">
        <f t="shared" si="0"/>
        <v>0</v>
      </c>
      <c r="J15" s="18">
        <f t="shared" si="2"/>
        <v>0</v>
      </c>
      <c r="K15" s="17"/>
      <c r="L15" s="17"/>
    </row>
    <row r="16" spans="1:12" x14ac:dyDescent="0.2">
      <c r="A16" s="19">
        <v>10</v>
      </c>
      <c r="B16" s="146"/>
      <c r="C16" s="372" t="str">
        <f>IFERROR(VLOOKUP(B16,'Dane średnie prod rośl.i zwierz'!$C$587:$D$686,2,0),"")</f>
        <v/>
      </c>
      <c r="D16" s="16"/>
      <c r="E16" s="141">
        <f>IFERROR(VLOOKUP(region&amp;$B16,'Dane średnie prod rośl.i zwierz'!$B$587:$G$686,5,0),0)</f>
        <v>0</v>
      </c>
      <c r="F16" s="141">
        <f>IFERROR(VLOOKUP(region&amp;$B16,'Dane średnie prod rośl.i zwierz'!$B$587:$G$686,6,0),0)</f>
        <v>0</v>
      </c>
      <c r="G16" s="314">
        <f t="shared" si="1"/>
        <v>0</v>
      </c>
      <c r="H16" s="373"/>
      <c r="I16" s="18">
        <f t="shared" si="0"/>
        <v>0</v>
      </c>
      <c r="J16" s="18">
        <f t="shared" si="2"/>
        <v>0</v>
      </c>
      <c r="K16" s="17"/>
      <c r="L16" s="17"/>
    </row>
    <row r="17" spans="1:12" x14ac:dyDescent="0.2">
      <c r="A17" s="19">
        <v>11</v>
      </c>
      <c r="B17" s="146"/>
      <c r="C17" s="372" t="str">
        <f>IFERROR(VLOOKUP(B17,'Dane średnie prod rośl.i zwierz'!$C$587:$D$686,2,0),"")</f>
        <v/>
      </c>
      <c r="D17" s="16"/>
      <c r="E17" s="141">
        <f>IFERROR(VLOOKUP(region&amp;$B17,'Dane średnie prod rośl.i zwierz'!$B$587:$G$686,5,0),0)</f>
        <v>0</v>
      </c>
      <c r="F17" s="141">
        <f>IFERROR(VLOOKUP(region&amp;$B17,'Dane średnie prod rośl.i zwierz'!$B$587:$G$686,6,0),0)</f>
        <v>0</v>
      </c>
      <c r="G17" s="314">
        <f t="shared" si="1"/>
        <v>0</v>
      </c>
      <c r="H17" s="373"/>
      <c r="I17" s="18">
        <f t="shared" si="0"/>
        <v>0</v>
      </c>
      <c r="J17" s="18">
        <f t="shared" si="2"/>
        <v>0</v>
      </c>
      <c r="K17" s="17"/>
      <c r="L17" s="17"/>
    </row>
    <row r="18" spans="1:12" x14ac:dyDescent="0.2">
      <c r="A18" s="19">
        <v>12</v>
      </c>
      <c r="B18" s="146"/>
      <c r="C18" s="372" t="str">
        <f>IFERROR(VLOOKUP(B18,'Dane średnie prod rośl.i zwierz'!$C$587:$D$686,2,0),"")</f>
        <v/>
      </c>
      <c r="D18" s="16"/>
      <c r="E18" s="141">
        <f>IFERROR(VLOOKUP(region&amp;$B18,'Dane średnie prod rośl.i zwierz'!$B$587:$G$686,5,0),0)</f>
        <v>0</v>
      </c>
      <c r="F18" s="141">
        <f>IFERROR(VLOOKUP(region&amp;$B18,'Dane średnie prod rośl.i zwierz'!$B$587:$G$686,6,0),0)</f>
        <v>0</v>
      </c>
      <c r="G18" s="314">
        <f t="shared" si="1"/>
        <v>0</v>
      </c>
      <c r="H18" s="373"/>
      <c r="I18" s="18">
        <f t="shared" si="0"/>
        <v>0</v>
      </c>
      <c r="J18" s="18">
        <f t="shared" si="2"/>
        <v>0</v>
      </c>
      <c r="K18" s="17"/>
      <c r="L18" s="17"/>
    </row>
    <row r="19" spans="1:12" x14ac:dyDescent="0.2">
      <c r="A19" s="19">
        <v>13</v>
      </c>
      <c r="B19" s="146"/>
      <c r="C19" s="372" t="str">
        <f>IFERROR(VLOOKUP(B19,'Dane średnie prod rośl.i zwierz'!$C$587:$D$686,2,0),"")</f>
        <v/>
      </c>
      <c r="D19" s="16"/>
      <c r="E19" s="141">
        <f>IFERROR(VLOOKUP(region&amp;$B19,'Dane średnie prod rośl.i zwierz'!$B$587:$G$686,5,0),0)</f>
        <v>0</v>
      </c>
      <c r="F19" s="141">
        <f>IFERROR(VLOOKUP(region&amp;$B19,'Dane średnie prod rośl.i zwierz'!$B$587:$G$686,6,0),0)</f>
        <v>0</v>
      </c>
      <c r="G19" s="314">
        <f t="shared" si="1"/>
        <v>0</v>
      </c>
      <c r="H19" s="373"/>
      <c r="I19" s="18">
        <f t="shared" si="0"/>
        <v>0</v>
      </c>
      <c r="J19" s="18">
        <f t="shared" si="2"/>
        <v>0</v>
      </c>
      <c r="K19" s="17"/>
      <c r="L19" s="17"/>
    </row>
    <row r="20" spans="1:12" x14ac:dyDescent="0.2">
      <c r="A20" s="19">
        <v>14</v>
      </c>
      <c r="B20" s="146"/>
      <c r="C20" s="372" t="str">
        <f>IFERROR(VLOOKUP(B20,'Dane średnie prod rośl.i zwierz'!$C$587:$D$686,2,0),"")</f>
        <v/>
      </c>
      <c r="D20" s="16"/>
      <c r="E20" s="141">
        <f>IFERROR(VLOOKUP(region&amp;$B20,'Dane średnie prod rośl.i zwierz'!$B$587:$G$686,5,0),0)</f>
        <v>0</v>
      </c>
      <c r="F20" s="141">
        <f>IFERROR(VLOOKUP(region&amp;$B20,'Dane średnie prod rośl.i zwierz'!$B$587:$G$686,6,0),0)</f>
        <v>0</v>
      </c>
      <c r="G20" s="314">
        <f t="shared" si="1"/>
        <v>0</v>
      </c>
      <c r="H20" s="373"/>
      <c r="I20" s="18">
        <f t="shared" si="0"/>
        <v>0</v>
      </c>
      <c r="J20" s="18">
        <f t="shared" si="2"/>
        <v>0</v>
      </c>
      <c r="K20" s="17"/>
      <c r="L20" s="17"/>
    </row>
    <row r="21" spans="1:12" x14ac:dyDescent="0.2">
      <c r="A21" s="19">
        <v>15</v>
      </c>
      <c r="B21" s="146"/>
      <c r="C21" s="372" t="str">
        <f>IFERROR(VLOOKUP(B21,'Dane średnie prod rośl.i zwierz'!$C$587:$D$686,2,0),"")</f>
        <v/>
      </c>
      <c r="D21" s="16"/>
      <c r="E21" s="141">
        <f>IFERROR(VLOOKUP(region&amp;$B21,'Dane średnie prod rośl.i zwierz'!$B$587:$G$686,5,0),0)</f>
        <v>0</v>
      </c>
      <c r="F21" s="141">
        <f>IFERROR(VLOOKUP(region&amp;$B21,'Dane średnie prod rośl.i zwierz'!$B$587:$G$686,6,0),0)</f>
        <v>0</v>
      </c>
      <c r="G21" s="314">
        <f t="shared" si="1"/>
        <v>0</v>
      </c>
      <c r="H21" s="373"/>
      <c r="I21" s="18">
        <f t="shared" si="0"/>
        <v>0</v>
      </c>
      <c r="J21" s="18">
        <f t="shared" si="2"/>
        <v>0</v>
      </c>
      <c r="K21" s="17"/>
      <c r="L21" s="17"/>
    </row>
    <row r="22" spans="1:12" x14ac:dyDescent="0.2">
      <c r="A22" s="19">
        <v>16</v>
      </c>
      <c r="B22" s="146"/>
      <c r="C22" s="372" t="str">
        <f>IFERROR(VLOOKUP(B22,'Dane średnie prod rośl.i zwierz'!$C$587:$D$686,2,0),"")</f>
        <v/>
      </c>
      <c r="D22" s="16"/>
      <c r="E22" s="141">
        <f>IFERROR(VLOOKUP(region&amp;$B22,'Dane średnie prod rośl.i zwierz'!$B$587:$G$686,5,0),0)</f>
        <v>0</v>
      </c>
      <c r="F22" s="141">
        <f>IFERROR(VLOOKUP(region&amp;$B22,'Dane średnie prod rośl.i zwierz'!$B$587:$G$686,6,0),0)</f>
        <v>0</v>
      </c>
      <c r="G22" s="314">
        <f t="shared" si="1"/>
        <v>0</v>
      </c>
      <c r="H22" s="373"/>
      <c r="I22" s="18">
        <f t="shared" si="0"/>
        <v>0</v>
      </c>
      <c r="J22" s="18">
        <f t="shared" si="2"/>
        <v>0</v>
      </c>
      <c r="K22" s="17"/>
      <c r="L22" s="17"/>
    </row>
    <row r="23" spans="1:12" x14ac:dyDescent="0.2">
      <c r="A23" s="19">
        <v>17</v>
      </c>
      <c r="B23" s="146"/>
      <c r="C23" s="372" t="str">
        <f>IFERROR(VLOOKUP(B23,'Dane średnie prod rośl.i zwierz'!$C$587:$D$686,2,0),"")</f>
        <v/>
      </c>
      <c r="D23" s="16"/>
      <c r="E23" s="141">
        <f>IFERROR(VLOOKUP(region&amp;$B23,'Dane średnie prod rośl.i zwierz'!$B$587:$G$686,5,0),0)</f>
        <v>0</v>
      </c>
      <c r="F23" s="141">
        <f>IFERROR(VLOOKUP(region&amp;$B23,'Dane średnie prod rośl.i zwierz'!$B$587:$G$686,6,0),0)</f>
        <v>0</v>
      </c>
      <c r="G23" s="314">
        <f t="shared" si="1"/>
        <v>0</v>
      </c>
      <c r="H23" s="373"/>
      <c r="I23" s="18">
        <f t="shared" si="0"/>
        <v>0</v>
      </c>
      <c r="J23" s="18">
        <f t="shared" si="2"/>
        <v>0</v>
      </c>
      <c r="K23" s="17"/>
      <c r="L23" s="17"/>
    </row>
    <row r="24" spans="1:12" x14ac:dyDescent="0.2">
      <c r="A24" s="19">
        <v>18</v>
      </c>
      <c r="B24" s="146"/>
      <c r="C24" s="372" t="str">
        <f>IFERROR(VLOOKUP(B24,'Dane średnie prod rośl.i zwierz'!$C$587:$D$686,2,0),"")</f>
        <v/>
      </c>
      <c r="D24" s="16"/>
      <c r="E24" s="141">
        <f>IFERROR(VLOOKUP(region&amp;$B24,'Dane średnie prod rośl.i zwierz'!$B$587:$G$686,5,0),0)</f>
        <v>0</v>
      </c>
      <c r="F24" s="141">
        <f>IFERROR(VLOOKUP(region&amp;$B24,'Dane średnie prod rośl.i zwierz'!$B$587:$G$686,6,0),0)</f>
        <v>0</v>
      </c>
      <c r="G24" s="314">
        <f t="shared" si="1"/>
        <v>0</v>
      </c>
      <c r="H24" s="373"/>
      <c r="I24" s="18">
        <f t="shared" si="0"/>
        <v>0</v>
      </c>
      <c r="J24" s="18">
        <f t="shared" si="2"/>
        <v>0</v>
      </c>
      <c r="K24" s="17"/>
      <c r="L24" s="17"/>
    </row>
    <row r="25" spans="1:12" x14ac:dyDescent="0.2">
      <c r="A25" s="19">
        <v>19</v>
      </c>
      <c r="B25" s="146"/>
      <c r="C25" s="372" t="str">
        <f>IFERROR(VLOOKUP(B25,'Dane średnie prod rośl.i zwierz'!$C$587:$D$686,2,0),"")</f>
        <v/>
      </c>
      <c r="D25" s="16"/>
      <c r="E25" s="141">
        <f>IFERROR(VLOOKUP(region&amp;$B25,'Dane średnie prod rośl.i zwierz'!$B$587:$G$686,5,0),0)</f>
        <v>0</v>
      </c>
      <c r="F25" s="141">
        <f>IFERROR(VLOOKUP(region&amp;$B25,'Dane średnie prod rośl.i zwierz'!$B$587:$G$686,6,0),0)</f>
        <v>0</v>
      </c>
      <c r="G25" s="314">
        <f t="shared" si="1"/>
        <v>0</v>
      </c>
      <c r="H25" s="373"/>
      <c r="I25" s="18">
        <f t="shared" si="0"/>
        <v>0</v>
      </c>
      <c r="J25" s="18">
        <f t="shared" si="2"/>
        <v>0</v>
      </c>
      <c r="K25" s="17"/>
      <c r="L25" s="17"/>
    </row>
    <row r="26" spans="1:12" x14ac:dyDescent="0.2">
      <c r="A26" s="19">
        <v>20</v>
      </c>
      <c r="B26" s="146"/>
      <c r="C26" s="372" t="str">
        <f>IFERROR(VLOOKUP(B26,'Dane średnie prod rośl.i zwierz'!$C$587:$D$686,2,0),"")</f>
        <v/>
      </c>
      <c r="D26" s="16"/>
      <c r="E26" s="141">
        <f>IFERROR(VLOOKUP(region&amp;$B26,'Dane średnie prod rośl.i zwierz'!$B$587:$G$686,5,0),0)</f>
        <v>0</v>
      </c>
      <c r="F26" s="141">
        <f>IFERROR(VLOOKUP(region&amp;$B26,'Dane średnie prod rośl.i zwierz'!$B$587:$G$686,6,0),0)</f>
        <v>0</v>
      </c>
      <c r="G26" s="314">
        <f t="shared" si="1"/>
        <v>0</v>
      </c>
      <c r="H26" s="373"/>
      <c r="I26" s="18">
        <f t="shared" si="0"/>
        <v>0</v>
      </c>
      <c r="J26" s="18">
        <f t="shared" si="2"/>
        <v>0</v>
      </c>
      <c r="K26" s="17"/>
      <c r="L26" s="17"/>
    </row>
    <row r="27" spans="1:12" x14ac:dyDescent="0.2">
      <c r="A27" s="19">
        <v>21</v>
      </c>
      <c r="B27" s="146"/>
      <c r="C27" s="372" t="str">
        <f>IFERROR(VLOOKUP(B27,'Dane średnie prod rośl.i zwierz'!$C$587:$D$686,2,0),"")</f>
        <v/>
      </c>
      <c r="D27" s="16"/>
      <c r="E27" s="141">
        <f>IFERROR(VLOOKUP(region&amp;$B27,'Dane średnie prod rośl.i zwierz'!$B$587:$G$686,5,0),0)</f>
        <v>0</v>
      </c>
      <c r="F27" s="141">
        <f>IFERROR(VLOOKUP(region&amp;$B27,'Dane średnie prod rośl.i zwierz'!$B$587:$G$686,6,0),0)</f>
        <v>0</v>
      </c>
      <c r="G27" s="314">
        <f t="shared" si="1"/>
        <v>0</v>
      </c>
      <c r="H27" s="373"/>
      <c r="I27" s="18">
        <f t="shared" si="0"/>
        <v>0</v>
      </c>
      <c r="J27" s="18">
        <f t="shared" si="2"/>
        <v>0</v>
      </c>
      <c r="K27" s="17"/>
      <c r="L27" s="17"/>
    </row>
    <row r="28" spans="1:12" x14ac:dyDescent="0.2">
      <c r="A28" s="19">
        <v>22</v>
      </c>
      <c r="B28" s="286"/>
      <c r="C28" s="372" t="str">
        <f>IFERROR(VLOOKUP(B28,'Dane średnie prod rośl.i zwierz'!C608:D707,2,0),"")</f>
        <v/>
      </c>
      <c r="D28" s="16"/>
      <c r="E28" s="217"/>
      <c r="F28" s="217"/>
      <c r="G28" s="315">
        <f t="shared" si="1"/>
        <v>0</v>
      </c>
      <c r="H28" s="373"/>
      <c r="I28" s="18">
        <f t="shared" si="0"/>
        <v>0</v>
      </c>
      <c r="J28" s="18">
        <f t="shared" si="2"/>
        <v>0</v>
      </c>
      <c r="K28" s="17"/>
      <c r="L28" s="17"/>
    </row>
    <row r="29" spans="1:12" x14ac:dyDescent="0.2">
      <c r="A29" s="15">
        <v>23</v>
      </c>
      <c r="B29" s="287"/>
      <c r="C29" s="372" t="str">
        <f>IFERROR(VLOOKUP(B29,'Dane średnie prod rośl.i zwierz'!C609:D708,2,0),"")</f>
        <v/>
      </c>
      <c r="D29" s="16"/>
      <c r="E29" s="217"/>
      <c r="F29" s="217"/>
      <c r="G29" s="315">
        <f t="shared" ref="G29:G30" si="3">D29*E29*F29</f>
        <v>0</v>
      </c>
      <c r="H29" s="373"/>
      <c r="I29" s="270">
        <f t="shared" ref="I29:I30" si="4">H29*E29*F29</f>
        <v>0</v>
      </c>
      <c r="J29" s="270">
        <f t="shared" ref="J29:J30" si="5">G29-I29</f>
        <v>0</v>
      </c>
      <c r="K29" s="17"/>
      <c r="L29" s="17"/>
    </row>
    <row r="30" spans="1:12" ht="12.75" thickBot="1" x14ac:dyDescent="0.25">
      <c r="A30" s="283">
        <v>24</v>
      </c>
      <c r="B30" s="288"/>
      <c r="C30" s="372" t="str">
        <f>IFERROR(VLOOKUP(B30,'Dane średnie prod rośl.i zwierz'!C610:D709,2,0),"")</f>
        <v/>
      </c>
      <c r="D30" s="284"/>
      <c r="E30" s="285"/>
      <c r="F30" s="285"/>
      <c r="G30" s="315">
        <f t="shared" si="3"/>
        <v>0</v>
      </c>
      <c r="H30" s="373"/>
      <c r="I30" s="270">
        <f t="shared" si="4"/>
        <v>0</v>
      </c>
      <c r="J30" s="270">
        <f t="shared" si="5"/>
        <v>0</v>
      </c>
      <c r="K30" s="282"/>
      <c r="L30" s="17"/>
    </row>
    <row r="31" spans="1:12" ht="12.75" thickBot="1" x14ac:dyDescent="0.25">
      <c r="A31" s="469" t="s">
        <v>16</v>
      </c>
      <c r="B31" s="491"/>
      <c r="C31" s="363"/>
      <c r="D31" s="39" t="s">
        <v>22</v>
      </c>
      <c r="E31" s="39" t="s">
        <v>22</v>
      </c>
      <c r="F31" s="39" t="s">
        <v>22</v>
      </c>
      <c r="G31" s="20">
        <f>SUM(G7:G30)</f>
        <v>0</v>
      </c>
      <c r="H31" s="39" t="s">
        <v>22</v>
      </c>
      <c r="I31" s="20">
        <f>SUM(I7:I30)</f>
        <v>0</v>
      </c>
      <c r="J31" s="20">
        <f>SUM(J7:J30)</f>
        <v>0</v>
      </c>
      <c r="K31" s="40">
        <f>SUM(K7:K30)</f>
        <v>0</v>
      </c>
      <c r="L31" s="41">
        <f>SUM(L7:L30)</f>
        <v>0</v>
      </c>
    </row>
    <row r="33" spans="1:12" x14ac:dyDescent="0.2">
      <c r="B33" s="490" t="s">
        <v>98</v>
      </c>
      <c r="C33" s="490"/>
      <c r="D33" s="490"/>
      <c r="E33" s="47"/>
      <c r="F33" s="47"/>
      <c r="G33" s="47"/>
      <c r="H33" s="47"/>
    </row>
    <row r="34" spans="1:12" ht="18" customHeight="1" x14ac:dyDescent="0.2">
      <c r="A34" s="354" t="s">
        <v>97</v>
      </c>
      <c r="B34" s="492" t="s">
        <v>542</v>
      </c>
      <c r="C34" s="492"/>
      <c r="D34" s="492"/>
      <c r="E34" s="280" t="s">
        <v>621</v>
      </c>
      <c r="F34" s="379" t="s">
        <v>542</v>
      </c>
      <c r="G34" s="379"/>
      <c r="H34" s="379"/>
      <c r="I34" s="379"/>
    </row>
    <row r="35" spans="1:12" ht="18" customHeight="1" x14ac:dyDescent="0.2">
      <c r="A35" s="354" t="s">
        <v>96</v>
      </c>
      <c r="B35" s="492" t="s">
        <v>542</v>
      </c>
      <c r="C35" s="492"/>
      <c r="D35" s="492"/>
      <c r="E35" s="280" t="s">
        <v>622</v>
      </c>
      <c r="F35" s="379" t="s">
        <v>542</v>
      </c>
      <c r="G35" s="379"/>
      <c r="H35" s="379"/>
      <c r="I35" s="379"/>
    </row>
    <row r="36" spans="1:12" ht="18" customHeight="1" x14ac:dyDescent="0.2">
      <c r="A36" s="354" t="s">
        <v>95</v>
      </c>
      <c r="B36" s="492" t="s">
        <v>542</v>
      </c>
      <c r="C36" s="492"/>
      <c r="D36" s="492"/>
      <c r="E36" s="280" t="s">
        <v>623</v>
      </c>
      <c r="F36" s="379" t="s">
        <v>542</v>
      </c>
      <c r="G36" s="379"/>
      <c r="H36" s="379"/>
      <c r="I36" s="379"/>
    </row>
    <row r="37" spans="1:12" ht="18" customHeight="1" x14ac:dyDescent="0.2">
      <c r="A37" s="354" t="s">
        <v>94</v>
      </c>
      <c r="B37" s="492" t="s">
        <v>542</v>
      </c>
      <c r="C37" s="492"/>
      <c r="D37" s="492"/>
      <c r="E37" s="280" t="s">
        <v>624</v>
      </c>
      <c r="F37" s="379" t="s">
        <v>542</v>
      </c>
      <c r="G37" s="379"/>
      <c r="H37" s="379"/>
      <c r="I37" s="379"/>
    </row>
    <row r="38" spans="1:12" ht="18" customHeight="1" x14ac:dyDescent="0.2">
      <c r="A38" s="354" t="s">
        <v>87</v>
      </c>
      <c r="B38" s="492" t="s">
        <v>542</v>
      </c>
      <c r="C38" s="492"/>
      <c r="D38" s="492"/>
      <c r="E38" s="280" t="s">
        <v>625</v>
      </c>
      <c r="F38" s="379" t="s">
        <v>542</v>
      </c>
      <c r="G38" s="379"/>
      <c r="H38" s="379"/>
      <c r="I38" s="379"/>
    </row>
    <row r="39" spans="1:12" ht="17.25" customHeight="1" x14ac:dyDescent="0.2">
      <c r="E39" s="57"/>
      <c r="F39" s="57"/>
      <c r="G39" s="57"/>
      <c r="H39" s="57"/>
      <c r="I39" s="57"/>
      <c r="J39" s="478" t="s">
        <v>523</v>
      </c>
      <c r="K39" s="478"/>
      <c r="L39" s="478"/>
    </row>
    <row r="40" spans="1:12" ht="17.25" customHeight="1" x14ac:dyDescent="0.25">
      <c r="H40" s="82"/>
      <c r="I40" s="126"/>
      <c r="J40" s="127"/>
      <c r="K40" s="456" t="s">
        <v>585</v>
      </c>
      <c r="L40" s="456"/>
    </row>
  </sheetData>
  <sheetProtection algorithmName="SHA-512" hashValue="fwJ132NUK5acoVoVOunm6ZkBOokKfzfvKvNAzeJqcNaRR7GjLdhbR0sx+zFr2k4ywnKepcmz7nk6M02dLi/oag==" saltValue="Emtxytgk8YnYE7AeGPAmZQ==" spinCount="100000" sheet="1" objects="1" scenarios="1"/>
  <mergeCells count="25">
    <mergeCell ref="A1:G1"/>
    <mergeCell ref="K4:K5"/>
    <mergeCell ref="D4:G4"/>
    <mergeCell ref="L4:L5"/>
    <mergeCell ref="A2:B2"/>
    <mergeCell ref="D2:I2"/>
    <mergeCell ref="B4:C5"/>
    <mergeCell ref="I1:K1"/>
    <mergeCell ref="H4:I4"/>
    <mergeCell ref="J4:J5"/>
    <mergeCell ref="B33:D33"/>
    <mergeCell ref="J39:L39"/>
    <mergeCell ref="A31:B31"/>
    <mergeCell ref="A4:A5"/>
    <mergeCell ref="K40:L40"/>
    <mergeCell ref="B34:D34"/>
    <mergeCell ref="B36:D36"/>
    <mergeCell ref="B37:D37"/>
    <mergeCell ref="B38:D38"/>
    <mergeCell ref="B35:D35"/>
    <mergeCell ref="F34:I34"/>
    <mergeCell ref="F35:I35"/>
    <mergeCell ref="F36:I36"/>
    <mergeCell ref="F37:I37"/>
    <mergeCell ref="F38:I38"/>
  </mergeCells>
  <dataValidations count="3">
    <dataValidation type="list" allowBlank="1" showInputMessage="1" showErrorMessage="1" sqref="B7:B27">
      <formula1>zwierzeta</formula1>
    </dataValidation>
    <dataValidation type="whole" operator="lessThanOrEqual" allowBlank="1" showInputMessage="1" showErrorMessage="1" errorTitle="Błąd" error="Liczba zwierząt w kol. 7 nie może być większa od liczby zwierząt w kol. 3" sqref="H7:H30">
      <formula1>D7</formula1>
    </dataValidation>
    <dataValidation type="whole" allowBlank="1" showInputMessage="1" showErrorMessage="1" errorTitle="Błąd" error="Kwota kosztów poniesionych w związku z wystąpieniem szkód wyższa niż wartość średniej rocznej produkcji." sqref="L7:L30">
      <formula1>0</formula1>
      <formula2>G7</formula2>
    </dataValidation>
  </dataValidations>
  <pageMargins left="0.25" right="0.25" top="0.75" bottom="0.75" header="0.3" footer="0.3"/>
  <pageSetup paperSize="9"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view="pageLayout" zoomScaleNormal="100" zoomScaleSheetLayoutView="90" workbookViewId="0">
      <selection sqref="A1:G1"/>
    </sheetView>
  </sheetViews>
  <sheetFormatPr defaultRowHeight="15" x14ac:dyDescent="0.25"/>
  <cols>
    <col min="1" max="1" width="3.85546875" style="82" customWidth="1"/>
    <col min="2" max="2" width="16.28515625" style="82" bestFit="1" customWidth="1"/>
    <col min="3" max="4" width="9.7109375" style="82" customWidth="1"/>
    <col min="5" max="5" width="8.42578125" style="82" bestFit="1" customWidth="1"/>
    <col min="6" max="6" width="9.140625" style="82" customWidth="1"/>
    <col min="7" max="7" width="8" style="82" customWidth="1"/>
    <col min="8" max="8" width="11.7109375" style="82" customWidth="1"/>
    <col min="9" max="9" width="13.140625" style="82" customWidth="1"/>
    <col min="10" max="10" width="11.42578125" style="82" customWidth="1"/>
    <col min="11" max="11" width="10.140625" style="82" customWidth="1"/>
    <col min="12" max="12" width="9.42578125" style="82" customWidth="1"/>
    <col min="13" max="13" width="10.42578125" style="82" customWidth="1"/>
    <col min="14" max="14" width="9.85546875" style="82" customWidth="1"/>
    <col min="15" max="16384" width="9.140625" style="82"/>
  </cols>
  <sheetData>
    <row r="1" spans="1:14" ht="15" customHeight="1" x14ac:dyDescent="0.25">
      <c r="A1" s="468" t="s">
        <v>532</v>
      </c>
      <c r="B1" s="468"/>
      <c r="C1" s="468"/>
      <c r="D1" s="468"/>
      <c r="E1" s="468"/>
      <c r="F1" s="468"/>
      <c r="G1" s="468"/>
      <c r="H1" s="7"/>
      <c r="J1" s="38"/>
      <c r="K1" s="506" t="s">
        <v>57</v>
      </c>
      <c r="L1" s="506"/>
      <c r="M1" s="37" t="str">
        <f>Protokół!K1</f>
        <v>A</v>
      </c>
    </row>
    <row r="2" spans="1:14" ht="14.25" customHeight="1" x14ac:dyDescent="0.25">
      <c r="A2" s="507" t="s">
        <v>55</v>
      </c>
      <c r="B2" s="507"/>
      <c r="C2" s="507"/>
      <c r="D2" s="472" t="str">
        <f>Protokół!G8</f>
        <v>……………………………………………………………………………………</v>
      </c>
      <c r="E2" s="472"/>
      <c r="F2" s="472"/>
      <c r="G2" s="472"/>
      <c r="H2" s="472"/>
      <c r="I2" s="472"/>
      <c r="J2" s="22"/>
      <c r="K2" s="22"/>
    </row>
    <row r="3" spans="1:14" ht="9.75" customHeight="1" thickBot="1" x14ac:dyDescent="0.3"/>
    <row r="4" spans="1:14" ht="54" customHeight="1" x14ac:dyDescent="0.25">
      <c r="A4" s="510" t="s">
        <v>23</v>
      </c>
      <c r="B4" s="504" t="s">
        <v>99</v>
      </c>
      <c r="C4" s="504" t="s">
        <v>100</v>
      </c>
      <c r="D4" s="504" t="s">
        <v>101</v>
      </c>
      <c r="E4" s="504" t="s">
        <v>102</v>
      </c>
      <c r="F4" s="504" t="s">
        <v>533</v>
      </c>
      <c r="G4" s="504" t="s">
        <v>534</v>
      </c>
      <c r="H4" s="504" t="s">
        <v>535</v>
      </c>
      <c r="I4" s="504" t="s">
        <v>610</v>
      </c>
      <c r="J4" s="504"/>
      <c r="K4" s="504" t="s">
        <v>538</v>
      </c>
      <c r="L4" s="504" t="s">
        <v>103</v>
      </c>
      <c r="M4" s="504" t="s">
        <v>20</v>
      </c>
      <c r="N4" s="502" t="s">
        <v>25</v>
      </c>
    </row>
    <row r="5" spans="1:14" ht="27" x14ac:dyDescent="0.25">
      <c r="A5" s="511"/>
      <c r="B5" s="505"/>
      <c r="C5" s="505"/>
      <c r="D5" s="505"/>
      <c r="E5" s="505"/>
      <c r="F5" s="505"/>
      <c r="G5" s="505"/>
      <c r="H5" s="505"/>
      <c r="I5" s="364" t="s">
        <v>537</v>
      </c>
      <c r="J5" s="364" t="s">
        <v>536</v>
      </c>
      <c r="K5" s="505"/>
      <c r="L5" s="505"/>
      <c r="M5" s="505"/>
      <c r="N5" s="503"/>
    </row>
    <row r="6" spans="1:14" x14ac:dyDescent="0.25">
      <c r="A6" s="119">
        <v>1</v>
      </c>
      <c r="B6" s="352">
        <v>2</v>
      </c>
      <c r="C6" s="352">
        <v>3</v>
      </c>
      <c r="D6" s="352">
        <v>4</v>
      </c>
      <c r="E6" s="352">
        <v>5</v>
      </c>
      <c r="F6" s="352">
        <v>6</v>
      </c>
      <c r="G6" s="352">
        <v>7</v>
      </c>
      <c r="H6" s="352" t="s">
        <v>104</v>
      </c>
      <c r="I6" s="352">
        <v>9</v>
      </c>
      <c r="J6" s="352" t="s">
        <v>105</v>
      </c>
      <c r="K6" s="352" t="s">
        <v>106</v>
      </c>
      <c r="L6" s="352" t="s">
        <v>107</v>
      </c>
      <c r="M6" s="352">
        <v>13</v>
      </c>
      <c r="N6" s="351">
        <v>14</v>
      </c>
    </row>
    <row r="7" spans="1:14" x14ac:dyDescent="0.25">
      <c r="A7" s="120">
        <v>1</v>
      </c>
      <c r="B7" s="110"/>
      <c r="C7" s="116"/>
      <c r="D7" s="117"/>
      <c r="E7" s="115"/>
      <c r="F7" s="87"/>
      <c r="G7" s="118"/>
      <c r="H7" s="36">
        <f>F7*G7</f>
        <v>0</v>
      </c>
      <c r="I7" s="125"/>
      <c r="J7" s="36">
        <f>G7*I7</f>
        <v>0</v>
      </c>
      <c r="K7" s="36">
        <f>H7-J7</f>
        <v>0</v>
      </c>
      <c r="L7" s="36">
        <f>IFERROR((K7/H7)*100,0)</f>
        <v>0</v>
      </c>
      <c r="M7" s="17"/>
      <c r="N7" s="121"/>
    </row>
    <row r="8" spans="1:14" x14ac:dyDescent="0.25">
      <c r="A8" s="120">
        <v>2</v>
      </c>
      <c r="B8" s="110"/>
      <c r="C8" s="113"/>
      <c r="D8" s="114"/>
      <c r="E8" s="115"/>
      <c r="F8" s="87"/>
      <c r="G8" s="35"/>
      <c r="H8" s="36">
        <f>F8*G8</f>
        <v>0</v>
      </c>
      <c r="I8" s="125"/>
      <c r="J8" s="36">
        <f>G8*I8</f>
        <v>0</v>
      </c>
      <c r="K8" s="36">
        <f>H8-J8</f>
        <v>0</v>
      </c>
      <c r="L8" s="36">
        <f t="shared" ref="L8:L20" si="0">IFERROR((K8/H8)*100,0)</f>
        <v>0</v>
      </c>
      <c r="M8" s="17"/>
      <c r="N8" s="121"/>
    </row>
    <row r="9" spans="1:14" x14ac:dyDescent="0.25">
      <c r="A9" s="120">
        <v>3</v>
      </c>
      <c r="B9" s="111"/>
      <c r="C9" s="113"/>
      <c r="D9" s="114"/>
      <c r="E9" s="115"/>
      <c r="F9" s="87"/>
      <c r="G9" s="35"/>
      <c r="H9" s="36">
        <f>F9*G9</f>
        <v>0</v>
      </c>
      <c r="I9" s="125"/>
      <c r="J9" s="36">
        <f>G9*I9</f>
        <v>0</v>
      </c>
      <c r="K9" s="36">
        <f>H9-J9</f>
        <v>0</v>
      </c>
      <c r="L9" s="36">
        <f t="shared" si="0"/>
        <v>0</v>
      </c>
      <c r="M9" s="17"/>
      <c r="N9" s="121"/>
    </row>
    <row r="10" spans="1:14" x14ac:dyDescent="0.25">
      <c r="A10" s="120">
        <v>4</v>
      </c>
      <c r="B10" s="112"/>
      <c r="C10" s="113"/>
      <c r="D10" s="114"/>
      <c r="E10" s="115"/>
      <c r="F10" s="87"/>
      <c r="G10" s="35"/>
      <c r="H10" s="36">
        <f>F10*G10</f>
        <v>0</v>
      </c>
      <c r="I10" s="125"/>
      <c r="J10" s="36">
        <f>G10*I10</f>
        <v>0</v>
      </c>
      <c r="K10" s="36">
        <f>H10-J10</f>
        <v>0</v>
      </c>
      <c r="L10" s="36">
        <f t="shared" si="0"/>
        <v>0</v>
      </c>
      <c r="M10" s="17"/>
      <c r="N10" s="121"/>
    </row>
    <row r="11" spans="1:14" x14ac:dyDescent="0.25">
      <c r="A11" s="120">
        <v>5</v>
      </c>
      <c r="B11" s="110"/>
      <c r="C11" s="113"/>
      <c r="D11" s="114"/>
      <c r="E11" s="115"/>
      <c r="F11" s="87"/>
      <c r="G11" s="35"/>
      <c r="H11" s="36">
        <f>F11*G11</f>
        <v>0</v>
      </c>
      <c r="I11" s="125"/>
      <c r="J11" s="36">
        <f>G11*I11</f>
        <v>0</v>
      </c>
      <c r="K11" s="36">
        <f>H11-J11</f>
        <v>0</v>
      </c>
      <c r="L11" s="36">
        <f t="shared" si="0"/>
        <v>0</v>
      </c>
      <c r="M11" s="17"/>
      <c r="N11" s="121"/>
    </row>
    <row r="12" spans="1:14" x14ac:dyDescent="0.25">
      <c r="A12" s="120">
        <v>6</v>
      </c>
      <c r="B12" s="110"/>
      <c r="C12" s="113"/>
      <c r="D12" s="114"/>
      <c r="E12" s="115"/>
      <c r="F12" s="87"/>
      <c r="G12" s="35"/>
      <c r="H12" s="36">
        <f t="shared" ref="H12:H18" si="1">F12*G12</f>
        <v>0</v>
      </c>
      <c r="I12" s="125"/>
      <c r="J12" s="36">
        <f t="shared" ref="J12:J18" si="2">G12*I12</f>
        <v>0</v>
      </c>
      <c r="K12" s="36">
        <f t="shared" ref="K12:K19" si="3">H12-J12</f>
        <v>0</v>
      </c>
      <c r="L12" s="36">
        <f t="shared" si="0"/>
        <v>0</v>
      </c>
      <c r="M12" s="17"/>
      <c r="N12" s="121"/>
    </row>
    <row r="13" spans="1:14" x14ac:dyDescent="0.25">
      <c r="A13" s="120">
        <v>7</v>
      </c>
      <c r="B13" s="110"/>
      <c r="C13" s="113"/>
      <c r="D13" s="114"/>
      <c r="E13" s="115"/>
      <c r="F13" s="87"/>
      <c r="G13" s="35"/>
      <c r="H13" s="36">
        <f t="shared" si="1"/>
        <v>0</v>
      </c>
      <c r="I13" s="125"/>
      <c r="J13" s="36">
        <f t="shared" si="2"/>
        <v>0</v>
      </c>
      <c r="K13" s="36">
        <f t="shared" si="3"/>
        <v>0</v>
      </c>
      <c r="L13" s="36">
        <f t="shared" si="0"/>
        <v>0</v>
      </c>
      <c r="M13" s="17"/>
      <c r="N13" s="121"/>
    </row>
    <row r="14" spans="1:14" x14ac:dyDescent="0.25">
      <c r="A14" s="120">
        <v>8</v>
      </c>
      <c r="B14" s="110"/>
      <c r="C14" s="113"/>
      <c r="D14" s="114"/>
      <c r="E14" s="115"/>
      <c r="F14" s="87"/>
      <c r="G14" s="35"/>
      <c r="H14" s="36">
        <f t="shared" si="1"/>
        <v>0</v>
      </c>
      <c r="I14" s="125"/>
      <c r="J14" s="36">
        <f t="shared" si="2"/>
        <v>0</v>
      </c>
      <c r="K14" s="36">
        <f t="shared" si="3"/>
        <v>0</v>
      </c>
      <c r="L14" s="36">
        <f t="shared" si="0"/>
        <v>0</v>
      </c>
      <c r="M14" s="17"/>
      <c r="N14" s="121"/>
    </row>
    <row r="15" spans="1:14" x14ac:dyDescent="0.25">
      <c r="A15" s="120">
        <v>9</v>
      </c>
      <c r="B15" s="110"/>
      <c r="C15" s="113"/>
      <c r="D15" s="114"/>
      <c r="E15" s="115"/>
      <c r="F15" s="87"/>
      <c r="G15" s="35"/>
      <c r="H15" s="36">
        <f t="shared" si="1"/>
        <v>0</v>
      </c>
      <c r="I15" s="125"/>
      <c r="J15" s="36">
        <f t="shared" si="2"/>
        <v>0</v>
      </c>
      <c r="K15" s="36">
        <f t="shared" si="3"/>
        <v>0</v>
      </c>
      <c r="L15" s="36">
        <f t="shared" si="0"/>
        <v>0</v>
      </c>
      <c r="M15" s="17"/>
      <c r="N15" s="121"/>
    </row>
    <row r="16" spans="1:14" x14ac:dyDescent="0.25">
      <c r="A16" s="120">
        <v>10</v>
      </c>
      <c r="B16" s="110"/>
      <c r="C16" s="113"/>
      <c r="D16" s="114"/>
      <c r="E16" s="115"/>
      <c r="F16" s="87"/>
      <c r="G16" s="35"/>
      <c r="H16" s="36">
        <f t="shared" si="1"/>
        <v>0</v>
      </c>
      <c r="I16" s="125"/>
      <c r="J16" s="36">
        <f t="shared" si="2"/>
        <v>0</v>
      </c>
      <c r="K16" s="36">
        <f t="shared" si="3"/>
        <v>0</v>
      </c>
      <c r="L16" s="36">
        <f t="shared" si="0"/>
        <v>0</v>
      </c>
      <c r="M16" s="17"/>
      <c r="N16" s="121"/>
    </row>
    <row r="17" spans="1:14" x14ac:dyDescent="0.25">
      <c r="A17" s="120">
        <v>11</v>
      </c>
      <c r="B17" s="110"/>
      <c r="C17" s="113"/>
      <c r="D17" s="114"/>
      <c r="E17" s="115"/>
      <c r="F17" s="87"/>
      <c r="G17" s="35"/>
      <c r="H17" s="36">
        <f t="shared" si="1"/>
        <v>0</v>
      </c>
      <c r="I17" s="125"/>
      <c r="J17" s="36">
        <f t="shared" si="2"/>
        <v>0</v>
      </c>
      <c r="K17" s="36">
        <f t="shared" si="3"/>
        <v>0</v>
      </c>
      <c r="L17" s="36">
        <f t="shared" si="0"/>
        <v>0</v>
      </c>
      <c r="M17" s="17"/>
      <c r="N17" s="121"/>
    </row>
    <row r="18" spans="1:14" x14ac:dyDescent="0.25">
      <c r="A18" s="120">
        <v>12</v>
      </c>
      <c r="B18" s="110"/>
      <c r="C18" s="113"/>
      <c r="D18" s="114"/>
      <c r="E18" s="115"/>
      <c r="F18" s="87"/>
      <c r="G18" s="35"/>
      <c r="H18" s="36">
        <f t="shared" si="1"/>
        <v>0</v>
      </c>
      <c r="I18" s="125"/>
      <c r="J18" s="36">
        <f t="shared" si="2"/>
        <v>0</v>
      </c>
      <c r="K18" s="36">
        <f t="shared" si="3"/>
        <v>0</v>
      </c>
      <c r="L18" s="36">
        <f t="shared" si="0"/>
        <v>0</v>
      </c>
      <c r="M18" s="17"/>
      <c r="N18" s="121"/>
    </row>
    <row r="19" spans="1:14" x14ac:dyDescent="0.25">
      <c r="A19" s="120">
        <v>13</v>
      </c>
      <c r="B19" s="110"/>
      <c r="C19" s="113"/>
      <c r="D19" s="114"/>
      <c r="E19" s="115"/>
      <c r="F19" s="87"/>
      <c r="G19" s="35"/>
      <c r="H19" s="36">
        <f>F19*G19</f>
        <v>0</v>
      </c>
      <c r="I19" s="125"/>
      <c r="J19" s="36">
        <f>G19*I19</f>
        <v>0</v>
      </c>
      <c r="K19" s="36">
        <f t="shared" si="3"/>
        <v>0</v>
      </c>
      <c r="L19" s="36">
        <f t="shared" si="0"/>
        <v>0</v>
      </c>
      <c r="M19" s="17"/>
      <c r="N19" s="121"/>
    </row>
    <row r="20" spans="1:14" ht="15.75" customHeight="1" thickBot="1" x14ac:dyDescent="0.3">
      <c r="A20" s="508" t="s">
        <v>16</v>
      </c>
      <c r="B20" s="509"/>
      <c r="C20" s="34" t="s">
        <v>22</v>
      </c>
      <c r="D20" s="124">
        <f>SUM(D7:D19)</f>
        <v>0</v>
      </c>
      <c r="E20" s="34" t="s">
        <v>22</v>
      </c>
      <c r="F20" s="34" t="s">
        <v>22</v>
      </c>
      <c r="G20" s="34" t="s">
        <v>22</v>
      </c>
      <c r="H20" s="124">
        <f>SUM(H7:H19)</f>
        <v>0</v>
      </c>
      <c r="I20" s="34" t="s">
        <v>22</v>
      </c>
      <c r="J20" s="34" t="s">
        <v>22</v>
      </c>
      <c r="K20" s="124">
        <f>SUM(K7:K19)</f>
        <v>0</v>
      </c>
      <c r="L20" s="250">
        <f t="shared" si="0"/>
        <v>0</v>
      </c>
      <c r="M20" s="122">
        <f>SUM(M7:M19)</f>
        <v>0</v>
      </c>
      <c r="N20" s="123">
        <f>SUM(N7:N19)</f>
        <v>0</v>
      </c>
    </row>
    <row r="21" spans="1:14" ht="12" customHeight="1" x14ac:dyDescent="0.25">
      <c r="A21" s="32"/>
      <c r="B21" s="32"/>
      <c r="C21" s="32"/>
      <c r="D21" s="32"/>
      <c r="E21" s="32"/>
      <c r="F21" s="32"/>
      <c r="G21" s="32"/>
      <c r="H21" s="32"/>
      <c r="I21" s="32"/>
      <c r="J21" s="32"/>
      <c r="M21" s="86"/>
      <c r="N21" s="86"/>
    </row>
    <row r="22" spans="1:14" x14ac:dyDescent="0.25">
      <c r="A22" s="14"/>
      <c r="B22" s="490" t="s">
        <v>98</v>
      </c>
      <c r="C22" s="490"/>
      <c r="D22" s="490"/>
      <c r="E22" s="490"/>
      <c r="F22" s="490"/>
      <c r="G22" s="490"/>
      <c r="M22" s="86"/>
      <c r="N22" s="86"/>
    </row>
    <row r="23" spans="1:14" ht="17.25" customHeight="1" x14ac:dyDescent="0.25">
      <c r="A23" s="354" t="s">
        <v>97</v>
      </c>
      <c r="B23" s="492" t="s">
        <v>108</v>
      </c>
      <c r="C23" s="492"/>
      <c r="D23" s="492"/>
      <c r="E23" s="492"/>
      <c r="F23" s="280" t="s">
        <v>621</v>
      </c>
      <c r="G23" s="379" t="s">
        <v>638</v>
      </c>
      <c r="H23" s="379"/>
      <c r="I23" s="379"/>
      <c r="J23" s="379"/>
      <c r="K23" s="145"/>
      <c r="L23" s="47"/>
      <c r="M23" s="86"/>
      <c r="N23" s="86"/>
    </row>
    <row r="24" spans="1:14" ht="17.25" customHeight="1" x14ac:dyDescent="0.25">
      <c r="A24" s="354" t="s">
        <v>96</v>
      </c>
      <c r="B24" s="492" t="s">
        <v>108</v>
      </c>
      <c r="C24" s="492"/>
      <c r="D24" s="492"/>
      <c r="E24" s="492"/>
      <c r="F24" s="280" t="s">
        <v>622</v>
      </c>
      <c r="G24" s="379" t="s">
        <v>108</v>
      </c>
      <c r="H24" s="379"/>
      <c r="I24" s="379"/>
      <c r="J24" s="379"/>
      <c r="K24" s="145"/>
      <c r="M24" s="86"/>
      <c r="N24" s="86"/>
    </row>
    <row r="25" spans="1:14" ht="17.25" customHeight="1" x14ac:dyDescent="0.25">
      <c r="A25" s="354" t="s">
        <v>95</v>
      </c>
      <c r="B25" s="492" t="s">
        <v>108</v>
      </c>
      <c r="C25" s="492"/>
      <c r="D25" s="492"/>
      <c r="E25" s="492"/>
      <c r="F25" s="280" t="s">
        <v>623</v>
      </c>
      <c r="G25" s="379" t="s">
        <v>108</v>
      </c>
      <c r="H25" s="379"/>
      <c r="I25" s="379"/>
      <c r="J25" s="379"/>
    </row>
    <row r="26" spans="1:14" ht="17.25" customHeight="1" x14ac:dyDescent="0.25">
      <c r="A26" s="354" t="s">
        <v>94</v>
      </c>
      <c r="B26" s="492" t="s">
        <v>108</v>
      </c>
      <c r="C26" s="492"/>
      <c r="D26" s="492"/>
      <c r="E26" s="492"/>
      <c r="F26" s="280" t="s">
        <v>624</v>
      </c>
      <c r="G26" s="379" t="s">
        <v>108</v>
      </c>
      <c r="H26" s="379"/>
      <c r="I26" s="379"/>
      <c r="J26" s="379"/>
    </row>
    <row r="27" spans="1:14" ht="17.25" customHeight="1" x14ac:dyDescent="0.25">
      <c r="A27" s="354" t="s">
        <v>87</v>
      </c>
      <c r="B27" s="492" t="s">
        <v>108</v>
      </c>
      <c r="C27" s="492"/>
      <c r="D27" s="492"/>
      <c r="E27" s="492"/>
      <c r="F27" s="280" t="s">
        <v>625</v>
      </c>
      <c r="G27" s="379" t="s">
        <v>108</v>
      </c>
      <c r="H27" s="379"/>
      <c r="I27" s="379"/>
      <c r="J27" s="379"/>
      <c r="K27" s="145"/>
      <c r="M27" s="86"/>
      <c r="N27" s="86"/>
    </row>
    <row r="28" spans="1:14" ht="24.75" customHeight="1" x14ac:dyDescent="0.25">
      <c r="I28" s="215"/>
      <c r="J28" s="215"/>
      <c r="K28" s="478" t="s">
        <v>523</v>
      </c>
      <c r="L28" s="478"/>
      <c r="M28" s="478"/>
      <c r="N28" s="478"/>
    </row>
    <row r="29" spans="1:14" x14ac:dyDescent="0.25">
      <c r="K29" s="456" t="s">
        <v>585</v>
      </c>
      <c r="L29" s="456"/>
      <c r="M29" s="456"/>
      <c r="N29" s="456"/>
    </row>
  </sheetData>
  <sheetProtection algorithmName="SHA-512" hashValue="UwfMfaEpZ2M3DTo7bSsZjMu/7AtTqoaU+DMTx37wmszqx8L0P/BOcpsqjUfNvmUmTtW98bl9RA3CD7CCbcfA3A==" saltValue="spM0ZGZeep681VFpYmgj4Q==" spinCount="100000" sheet="1" objects="1" scenarios="1"/>
  <mergeCells count="31">
    <mergeCell ref="K29:N29"/>
    <mergeCell ref="B24:E24"/>
    <mergeCell ref="B25:E25"/>
    <mergeCell ref="B26:E26"/>
    <mergeCell ref="B27:E27"/>
    <mergeCell ref="G24:J24"/>
    <mergeCell ref="G25:J25"/>
    <mergeCell ref="G26:J26"/>
    <mergeCell ref="B23:E23"/>
    <mergeCell ref="D2:I2"/>
    <mergeCell ref="K1:L1"/>
    <mergeCell ref="A1:G1"/>
    <mergeCell ref="A2:C2"/>
    <mergeCell ref="B22:G22"/>
    <mergeCell ref="K4:K5"/>
    <mergeCell ref="L4:L5"/>
    <mergeCell ref="A20:B20"/>
    <mergeCell ref="I4:J4"/>
    <mergeCell ref="B4:B5"/>
    <mergeCell ref="A4:A5"/>
    <mergeCell ref="C4:C5"/>
    <mergeCell ref="D4:D5"/>
    <mergeCell ref="E4:E5"/>
    <mergeCell ref="F4:F5"/>
    <mergeCell ref="N4:N5"/>
    <mergeCell ref="K28:N28"/>
    <mergeCell ref="G4:G5"/>
    <mergeCell ref="H4:H5"/>
    <mergeCell ref="G27:J27"/>
    <mergeCell ref="G23:J23"/>
    <mergeCell ref="M4:M5"/>
  </mergeCells>
  <pageMargins left="0.25" right="5.2083333333333336E-2"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view="pageLayout" zoomScale="90" zoomScaleNormal="100" zoomScaleSheetLayoutView="80" zoomScalePageLayoutView="90" workbookViewId="0">
      <selection sqref="A1:D1"/>
    </sheetView>
  </sheetViews>
  <sheetFormatPr defaultRowHeight="15" x14ac:dyDescent="0.25"/>
  <cols>
    <col min="1" max="1" width="4" style="82" bestFit="1" customWidth="1"/>
    <col min="2" max="2" width="32.42578125" style="82" customWidth="1"/>
    <col min="3" max="3" width="8.7109375" style="82" customWidth="1"/>
    <col min="4" max="4" width="19.85546875" style="82" customWidth="1"/>
    <col min="5" max="5" width="15" style="82" customWidth="1"/>
    <col min="6" max="6" width="10.85546875" style="82" customWidth="1"/>
    <col min="7" max="16384" width="9.140625" style="82"/>
  </cols>
  <sheetData>
    <row r="1" spans="1:10" ht="23.25" customHeight="1" x14ac:dyDescent="0.25">
      <c r="A1" s="512" t="s">
        <v>524</v>
      </c>
      <c r="B1" s="512"/>
      <c r="C1" s="512"/>
      <c r="D1" s="512"/>
      <c r="E1" s="103" t="s">
        <v>57</v>
      </c>
      <c r="F1" s="140" t="str">
        <f>Protokół!K1</f>
        <v>A</v>
      </c>
      <c r="H1" s="33"/>
      <c r="I1" s="81"/>
      <c r="J1" s="33"/>
    </row>
    <row r="2" spans="1:10" s="84" customFormat="1" ht="17.25" customHeight="1" x14ac:dyDescent="0.25">
      <c r="A2" s="83"/>
      <c r="B2" s="365" t="s">
        <v>55</v>
      </c>
      <c r="C2" s="513" t="str">
        <f>Protokół!G8</f>
        <v>……………………………………………………………………………………</v>
      </c>
      <c r="D2" s="513"/>
      <c r="E2" s="513"/>
      <c r="F2" s="513"/>
    </row>
    <row r="3" spans="1:10" ht="6.75" customHeight="1" thickBot="1" x14ac:dyDescent="0.3">
      <c r="A3" s="85"/>
    </row>
    <row r="4" spans="1:10" s="218" customFormat="1" ht="53.25" customHeight="1" x14ac:dyDescent="0.2">
      <c r="A4" s="106" t="s">
        <v>0</v>
      </c>
      <c r="B4" s="359" t="s">
        <v>525</v>
      </c>
      <c r="C4" s="359" t="s">
        <v>526</v>
      </c>
      <c r="D4" s="359" t="s">
        <v>18</v>
      </c>
      <c r="E4" s="107" t="s">
        <v>527</v>
      </c>
      <c r="F4" s="92" t="s">
        <v>620</v>
      </c>
    </row>
    <row r="5" spans="1:10" s="218" customFormat="1" ht="11.25" x14ac:dyDescent="0.2">
      <c r="A5" s="94">
        <v>1</v>
      </c>
      <c r="B5" s="366">
        <v>2</v>
      </c>
      <c r="C5" s="366">
        <v>3</v>
      </c>
      <c r="D5" s="366">
        <v>4</v>
      </c>
      <c r="E5" s="108">
        <v>5</v>
      </c>
      <c r="F5" s="108">
        <v>6</v>
      </c>
    </row>
    <row r="6" spans="1:10" s="218" customFormat="1" ht="18" customHeight="1" x14ac:dyDescent="0.2">
      <c r="A6" s="98">
        <v>1</v>
      </c>
      <c r="B6" s="219"/>
      <c r="C6" s="104"/>
      <c r="D6" s="105"/>
      <c r="E6" s="220"/>
      <c r="F6" s="221"/>
    </row>
    <row r="7" spans="1:10" s="218" customFormat="1" ht="18" customHeight="1" x14ac:dyDescent="0.2">
      <c r="A7" s="98">
        <v>2</v>
      </c>
      <c r="B7" s="219"/>
      <c r="C7" s="104"/>
      <c r="D7" s="105"/>
      <c r="E7" s="220"/>
      <c r="F7" s="221"/>
    </row>
    <row r="8" spans="1:10" s="218" customFormat="1" ht="18" customHeight="1" x14ac:dyDescent="0.2">
      <c r="A8" s="99">
        <v>3</v>
      </c>
      <c r="B8" s="219"/>
      <c r="C8" s="104"/>
      <c r="D8" s="105"/>
      <c r="E8" s="220"/>
      <c r="F8" s="221"/>
    </row>
    <row r="9" spans="1:10" s="218" customFormat="1" ht="18" customHeight="1" x14ac:dyDescent="0.2">
      <c r="A9" s="99">
        <v>4</v>
      </c>
      <c r="B9" s="219"/>
      <c r="C9" s="104"/>
      <c r="D9" s="105"/>
      <c r="E9" s="220"/>
      <c r="F9" s="221"/>
    </row>
    <row r="10" spans="1:10" s="218" customFormat="1" ht="18" customHeight="1" x14ac:dyDescent="0.2">
      <c r="A10" s="99">
        <v>5</v>
      </c>
      <c r="B10" s="219"/>
      <c r="C10" s="104"/>
      <c r="D10" s="105"/>
      <c r="E10" s="220"/>
      <c r="F10" s="221"/>
    </row>
    <row r="11" spans="1:10" s="218" customFormat="1" ht="18" customHeight="1" x14ac:dyDescent="0.2">
      <c r="A11" s="99">
        <v>6</v>
      </c>
      <c r="B11" s="219"/>
      <c r="C11" s="104"/>
      <c r="D11" s="105"/>
      <c r="E11" s="220"/>
      <c r="F11" s="221"/>
    </row>
    <row r="12" spans="1:10" s="218" customFormat="1" ht="18" customHeight="1" x14ac:dyDescent="0.2">
      <c r="A12" s="99">
        <v>7</v>
      </c>
      <c r="B12" s="219"/>
      <c r="C12" s="104"/>
      <c r="D12" s="105"/>
      <c r="E12" s="220"/>
      <c r="F12" s="221"/>
    </row>
    <row r="13" spans="1:10" s="218" customFormat="1" ht="18" customHeight="1" x14ac:dyDescent="0.2">
      <c r="A13" s="99">
        <v>8</v>
      </c>
      <c r="B13" s="219"/>
      <c r="C13" s="104"/>
      <c r="D13" s="105"/>
      <c r="E13" s="220"/>
      <c r="F13" s="221"/>
    </row>
    <row r="14" spans="1:10" s="218" customFormat="1" ht="18" customHeight="1" x14ac:dyDescent="0.2">
      <c r="A14" s="99">
        <v>9</v>
      </c>
      <c r="B14" s="219"/>
      <c r="C14" s="104"/>
      <c r="D14" s="105"/>
      <c r="E14" s="220"/>
      <c r="F14" s="221"/>
    </row>
    <row r="15" spans="1:10" s="218" customFormat="1" ht="18" customHeight="1" x14ac:dyDescent="0.2">
      <c r="A15" s="99">
        <v>10</v>
      </c>
      <c r="B15" s="219"/>
      <c r="C15" s="104"/>
      <c r="D15" s="105"/>
      <c r="E15" s="220"/>
      <c r="F15" s="221"/>
    </row>
    <row r="16" spans="1:10" s="218" customFormat="1" ht="16.5" customHeight="1" thickBot="1" x14ac:dyDescent="0.25">
      <c r="A16" s="515" t="s">
        <v>17</v>
      </c>
      <c r="B16" s="516"/>
      <c r="C16" s="100" t="s">
        <v>22</v>
      </c>
      <c r="D16" s="101" t="s">
        <v>22</v>
      </c>
      <c r="E16" s="102">
        <f>ROUND(SUM(E6:E15),2)</f>
        <v>0</v>
      </c>
      <c r="F16" s="100" t="s">
        <v>22</v>
      </c>
    </row>
    <row r="17" spans="1:6" s="218" customFormat="1" ht="13.5" customHeight="1" thickBot="1" x14ac:dyDescent="0.25"/>
    <row r="18" spans="1:6" s="218" customFormat="1" ht="22.5" customHeight="1" x14ac:dyDescent="0.2">
      <c r="A18" s="106" t="s">
        <v>0</v>
      </c>
      <c r="B18" s="487" t="s">
        <v>530</v>
      </c>
      <c r="C18" s="487"/>
      <c r="D18" s="487"/>
      <c r="E18" s="107" t="s">
        <v>529</v>
      </c>
      <c r="F18" s="92" t="s">
        <v>620</v>
      </c>
    </row>
    <row r="19" spans="1:6" s="218" customFormat="1" ht="11.25" x14ac:dyDescent="0.2">
      <c r="A19" s="94">
        <v>1</v>
      </c>
      <c r="B19" s="520">
        <v>2</v>
      </c>
      <c r="C19" s="521"/>
      <c r="D19" s="522"/>
      <c r="E19" s="366">
        <v>3</v>
      </c>
      <c r="F19" s="222">
        <v>4</v>
      </c>
    </row>
    <row r="20" spans="1:6" s="218" customFormat="1" ht="17.25" customHeight="1" x14ac:dyDescent="0.2">
      <c r="A20" s="98">
        <v>1</v>
      </c>
      <c r="B20" s="519"/>
      <c r="C20" s="519"/>
      <c r="D20" s="519"/>
      <c r="E20" s="220"/>
      <c r="F20" s="221"/>
    </row>
    <row r="21" spans="1:6" s="218" customFormat="1" ht="17.25" customHeight="1" x14ac:dyDescent="0.2">
      <c r="A21" s="98">
        <v>2</v>
      </c>
      <c r="B21" s="519"/>
      <c r="C21" s="519"/>
      <c r="D21" s="519"/>
      <c r="E21" s="220"/>
      <c r="F21" s="221"/>
    </row>
    <row r="22" spans="1:6" s="218" customFormat="1" ht="17.25" customHeight="1" x14ac:dyDescent="0.2">
      <c r="A22" s="99">
        <v>3</v>
      </c>
      <c r="B22" s="519"/>
      <c r="C22" s="519"/>
      <c r="D22" s="519"/>
      <c r="E22" s="220"/>
      <c r="F22" s="221"/>
    </row>
    <row r="23" spans="1:6" s="218" customFormat="1" ht="17.25" customHeight="1" x14ac:dyDescent="0.2">
      <c r="A23" s="99">
        <v>4</v>
      </c>
      <c r="B23" s="519"/>
      <c r="C23" s="519"/>
      <c r="D23" s="519"/>
      <c r="E23" s="220"/>
      <c r="F23" s="221"/>
    </row>
    <row r="24" spans="1:6" s="218" customFormat="1" ht="17.25" customHeight="1" x14ac:dyDescent="0.2">
      <c r="A24" s="99">
        <v>5</v>
      </c>
      <c r="B24" s="519"/>
      <c r="C24" s="519"/>
      <c r="D24" s="519"/>
      <c r="E24" s="220"/>
      <c r="F24" s="221"/>
    </row>
    <row r="25" spans="1:6" s="218" customFormat="1" ht="16.5" customHeight="1" thickBot="1" x14ac:dyDescent="0.25">
      <c r="A25" s="517" t="s">
        <v>17</v>
      </c>
      <c r="B25" s="517"/>
      <c r="C25" s="517"/>
      <c r="D25" s="517"/>
      <c r="E25" s="102">
        <f>ROUND(SUM(E20:E24),2)</f>
        <v>0</v>
      </c>
      <c r="F25" s="100" t="s">
        <v>22</v>
      </c>
    </row>
    <row r="26" spans="1:6" s="218" customFormat="1" ht="12" customHeight="1" thickBot="1" x14ac:dyDescent="0.25"/>
    <row r="27" spans="1:6" s="218" customFormat="1" ht="21" customHeight="1" x14ac:dyDescent="0.2">
      <c r="A27" s="360" t="s">
        <v>0</v>
      </c>
      <c r="B27" s="487" t="s">
        <v>528</v>
      </c>
      <c r="C27" s="487"/>
      <c r="D27" s="487"/>
      <c r="E27" s="107" t="s">
        <v>529</v>
      </c>
      <c r="F27" s="92" t="s">
        <v>620</v>
      </c>
    </row>
    <row r="28" spans="1:6" s="218" customFormat="1" ht="12" customHeight="1" x14ac:dyDescent="0.2">
      <c r="A28" s="366">
        <v>1</v>
      </c>
      <c r="B28" s="518">
        <v>2</v>
      </c>
      <c r="C28" s="518"/>
      <c r="D28" s="518"/>
      <c r="E28" s="108">
        <v>3</v>
      </c>
      <c r="F28" s="108">
        <v>4</v>
      </c>
    </row>
    <row r="29" spans="1:6" s="218" customFormat="1" ht="17.25" customHeight="1" x14ac:dyDescent="0.2">
      <c r="A29" s="223">
        <v>1</v>
      </c>
      <c r="B29" s="519"/>
      <c r="C29" s="519"/>
      <c r="D29" s="519"/>
      <c r="E29" s="220"/>
      <c r="F29" s="221"/>
    </row>
    <row r="30" spans="1:6" s="218" customFormat="1" ht="17.25" customHeight="1" x14ac:dyDescent="0.2">
      <c r="A30" s="223">
        <v>2</v>
      </c>
      <c r="B30" s="519"/>
      <c r="C30" s="519"/>
      <c r="D30" s="519"/>
      <c r="E30" s="220"/>
      <c r="F30" s="221"/>
    </row>
    <row r="31" spans="1:6" s="218" customFormat="1" ht="17.25" customHeight="1" x14ac:dyDescent="0.2">
      <c r="A31" s="224">
        <v>3</v>
      </c>
      <c r="B31" s="519"/>
      <c r="C31" s="519"/>
      <c r="D31" s="519"/>
      <c r="E31" s="220"/>
      <c r="F31" s="221"/>
    </row>
    <row r="32" spans="1:6" s="218" customFormat="1" ht="17.25" customHeight="1" x14ac:dyDescent="0.2">
      <c r="A32" s="224">
        <v>4</v>
      </c>
      <c r="B32" s="519"/>
      <c r="C32" s="519"/>
      <c r="D32" s="519"/>
      <c r="E32" s="220"/>
      <c r="F32" s="221"/>
    </row>
    <row r="33" spans="1:6" s="218" customFormat="1" ht="17.25" customHeight="1" x14ac:dyDescent="0.2">
      <c r="A33" s="224">
        <v>5</v>
      </c>
      <c r="B33" s="519"/>
      <c r="C33" s="519"/>
      <c r="D33" s="519"/>
      <c r="E33" s="220"/>
      <c r="F33" s="221"/>
    </row>
    <row r="34" spans="1:6" s="218" customFormat="1" ht="16.5" customHeight="1" thickBot="1" x14ac:dyDescent="0.25">
      <c r="A34" s="517" t="s">
        <v>17</v>
      </c>
      <c r="B34" s="517"/>
      <c r="C34" s="517"/>
      <c r="D34" s="517"/>
      <c r="E34" s="102">
        <f>ROUND(SUM(E29:E33),2)</f>
        <v>0</v>
      </c>
      <c r="F34" s="100" t="s">
        <v>22</v>
      </c>
    </row>
    <row r="35" spans="1:6" ht="10.5" customHeight="1" x14ac:dyDescent="0.25"/>
    <row r="36" spans="1:6" x14ac:dyDescent="0.25">
      <c r="A36" s="490" t="s">
        <v>98</v>
      </c>
      <c r="B36" s="490"/>
      <c r="C36" s="490"/>
      <c r="D36" s="490"/>
      <c r="E36" s="83"/>
    </row>
    <row r="37" spans="1:6" ht="20.25" customHeight="1" x14ac:dyDescent="0.25">
      <c r="A37" s="109" t="s">
        <v>97</v>
      </c>
      <c r="B37" s="230" t="s">
        <v>636</v>
      </c>
      <c r="C37" s="280" t="s">
        <v>621</v>
      </c>
      <c r="D37" s="514" t="s">
        <v>635</v>
      </c>
      <c r="E37" s="514"/>
      <c r="F37" s="215"/>
    </row>
    <row r="38" spans="1:6" ht="20.25" customHeight="1" x14ac:dyDescent="0.25">
      <c r="A38" s="109" t="s">
        <v>96</v>
      </c>
      <c r="B38" s="230" t="s">
        <v>636</v>
      </c>
      <c r="C38" s="280" t="s">
        <v>622</v>
      </c>
      <c r="D38" s="514" t="s">
        <v>635</v>
      </c>
      <c r="E38" s="514"/>
      <c r="F38" s="215"/>
    </row>
    <row r="39" spans="1:6" ht="20.25" customHeight="1" x14ac:dyDescent="0.25">
      <c r="A39" s="109" t="s">
        <v>95</v>
      </c>
      <c r="B39" s="230" t="s">
        <v>636</v>
      </c>
      <c r="C39" s="280" t="s">
        <v>623</v>
      </c>
      <c r="D39" s="514" t="s">
        <v>635</v>
      </c>
      <c r="E39" s="514"/>
      <c r="F39" s="215"/>
    </row>
    <row r="40" spans="1:6" ht="20.25" customHeight="1" x14ac:dyDescent="0.25">
      <c r="A40" s="109" t="s">
        <v>94</v>
      </c>
      <c r="B40" s="230" t="s">
        <v>636</v>
      </c>
      <c r="C40" s="280" t="s">
        <v>624</v>
      </c>
      <c r="D40" s="514" t="s">
        <v>635</v>
      </c>
      <c r="E40" s="514"/>
      <c r="F40" s="215"/>
    </row>
    <row r="41" spans="1:6" ht="20.25" customHeight="1" x14ac:dyDescent="0.25">
      <c r="A41" s="109" t="s">
        <v>87</v>
      </c>
      <c r="B41" s="230" t="s">
        <v>636</v>
      </c>
      <c r="C41" s="280" t="s">
        <v>625</v>
      </c>
      <c r="D41" s="514" t="s">
        <v>635</v>
      </c>
      <c r="E41" s="514"/>
      <c r="F41" s="215"/>
    </row>
    <row r="42" spans="1:6" ht="31.5" customHeight="1" x14ac:dyDescent="0.25">
      <c r="C42" s="281"/>
      <c r="D42" s="380" t="s">
        <v>637</v>
      </c>
      <c r="E42" s="380"/>
      <c r="F42" s="380"/>
    </row>
    <row r="43" spans="1:6" ht="17.25" customHeight="1" x14ac:dyDescent="0.25">
      <c r="C43" s="230"/>
      <c r="D43" s="492" t="s">
        <v>585</v>
      </c>
      <c r="E43" s="492"/>
    </row>
    <row r="44" spans="1:6" ht="23.25" customHeight="1" x14ac:dyDescent="0.25">
      <c r="C44" s="230"/>
    </row>
    <row r="45" spans="1:6" ht="22.5" customHeight="1" x14ac:dyDescent="0.25">
      <c r="C45" s="230"/>
    </row>
    <row r="46" spans="1:6" ht="22.5" customHeight="1" x14ac:dyDescent="0.25">
      <c r="C46" s="230"/>
    </row>
  </sheetData>
  <sheetProtection algorithmName="SHA-512" hashValue="aku5g3OGEOupqHxIwm5wU2PnIeCxIpFtW97Gd5pFw0TPk8ZXgakmMUOiuV5p3ehx5D9+yubgs52NYBBZzGlW8Q==" saltValue="kLXHk/xlo6KVHv9028CXHA==" spinCount="100000" sheet="1" objects="1" scenarios="1"/>
  <mergeCells count="27">
    <mergeCell ref="B24:D24"/>
    <mergeCell ref="D43:E43"/>
    <mergeCell ref="A36:D36"/>
    <mergeCell ref="D42:F42"/>
    <mergeCell ref="B31:D31"/>
    <mergeCell ref="B32:D32"/>
    <mergeCell ref="B33:D33"/>
    <mergeCell ref="D39:E39"/>
    <mergeCell ref="D40:E40"/>
    <mergeCell ref="D41:E41"/>
    <mergeCell ref="A34:D34"/>
    <mergeCell ref="A1:D1"/>
    <mergeCell ref="C2:F2"/>
    <mergeCell ref="D37:E37"/>
    <mergeCell ref="D38:E38"/>
    <mergeCell ref="A16:B16"/>
    <mergeCell ref="A25:D25"/>
    <mergeCell ref="B27:D27"/>
    <mergeCell ref="B28:D28"/>
    <mergeCell ref="B29:D29"/>
    <mergeCell ref="B30:D30"/>
    <mergeCell ref="B18:D18"/>
    <mergeCell ref="B19:D19"/>
    <mergeCell ref="B20:D20"/>
    <mergeCell ref="B21:D21"/>
    <mergeCell ref="B22:D22"/>
    <mergeCell ref="B23:D23"/>
  </mergeCells>
  <pageMargins left="0.70866141732283461" right="0.27777777777777779" top="0.625" bottom="0.53240740740740744"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view="pageLayout" zoomScale="90" zoomScaleNormal="85" zoomScaleSheetLayoutView="100" zoomScalePageLayoutView="90" workbookViewId="0">
      <selection sqref="A1:G1"/>
    </sheetView>
  </sheetViews>
  <sheetFormatPr defaultRowHeight="12" x14ac:dyDescent="0.2"/>
  <cols>
    <col min="1" max="1" width="4" style="14" customWidth="1"/>
    <col min="2" max="2" width="13.140625" style="14" customWidth="1"/>
    <col min="3" max="3" width="34.7109375" style="14" customWidth="1"/>
    <col min="4" max="4" width="10.85546875" style="14" customWidth="1"/>
    <col min="5" max="5" width="5.5703125" style="14" customWidth="1"/>
    <col min="6" max="6" width="10" style="14" customWidth="1"/>
    <col min="7" max="7" width="11.85546875" style="14" customWidth="1"/>
    <col min="8" max="8" width="10.7109375" style="14" customWidth="1"/>
    <col min="9" max="9" width="11" style="14" customWidth="1"/>
    <col min="10" max="10" width="16.140625" style="14" customWidth="1"/>
    <col min="11" max="11" width="14.5703125" style="14" customWidth="1"/>
    <col min="12" max="256" width="9.140625" style="14"/>
    <col min="257" max="257" width="5" style="14" customWidth="1"/>
    <col min="258" max="258" width="34.5703125" style="14" customWidth="1"/>
    <col min="259" max="259" width="11.42578125" style="14" customWidth="1"/>
    <col min="260" max="260" width="10.85546875" style="14" customWidth="1"/>
    <col min="261" max="261" width="11" style="14" customWidth="1"/>
    <col min="262" max="262" width="10.85546875" style="14" customWidth="1"/>
    <col min="263" max="263" width="12.28515625" style="14" customWidth="1"/>
    <col min="264" max="264" width="11.28515625" style="14" customWidth="1"/>
    <col min="265" max="265" width="17.7109375" style="14" customWidth="1"/>
    <col min="266" max="266" width="20.28515625" style="14" customWidth="1"/>
    <col min="267" max="512" width="9.140625" style="14"/>
    <col min="513" max="513" width="5" style="14" customWidth="1"/>
    <col min="514" max="514" width="34.5703125" style="14" customWidth="1"/>
    <col min="515" max="515" width="11.42578125" style="14" customWidth="1"/>
    <col min="516" max="516" width="10.85546875" style="14" customWidth="1"/>
    <col min="517" max="517" width="11" style="14" customWidth="1"/>
    <col min="518" max="518" width="10.85546875" style="14" customWidth="1"/>
    <col min="519" max="519" width="12.28515625" style="14" customWidth="1"/>
    <col min="520" max="520" width="11.28515625" style="14" customWidth="1"/>
    <col min="521" max="521" width="17.7109375" style="14" customWidth="1"/>
    <col min="522" max="522" width="20.28515625" style="14" customWidth="1"/>
    <col min="523" max="768" width="9.140625" style="14"/>
    <col min="769" max="769" width="5" style="14" customWidth="1"/>
    <col min="770" max="770" width="34.5703125" style="14" customWidth="1"/>
    <col min="771" max="771" width="11.42578125" style="14" customWidth="1"/>
    <col min="772" max="772" width="10.85546875" style="14" customWidth="1"/>
    <col min="773" max="773" width="11" style="14" customWidth="1"/>
    <col min="774" max="774" width="10.85546875" style="14" customWidth="1"/>
    <col min="775" max="775" width="12.28515625" style="14" customWidth="1"/>
    <col min="776" max="776" width="11.28515625" style="14" customWidth="1"/>
    <col min="777" max="777" width="17.7109375" style="14" customWidth="1"/>
    <col min="778" max="778" width="20.28515625" style="14" customWidth="1"/>
    <col min="779" max="1024" width="9.140625" style="14"/>
    <col min="1025" max="1025" width="5" style="14" customWidth="1"/>
    <col min="1026" max="1026" width="34.5703125" style="14" customWidth="1"/>
    <col min="1027" max="1027" width="11.42578125" style="14" customWidth="1"/>
    <col min="1028" max="1028" width="10.85546875" style="14" customWidth="1"/>
    <col min="1029" max="1029" width="11" style="14" customWidth="1"/>
    <col min="1030" max="1030" width="10.85546875" style="14" customWidth="1"/>
    <col min="1031" max="1031" width="12.28515625" style="14" customWidth="1"/>
    <col min="1032" max="1032" width="11.28515625" style="14" customWidth="1"/>
    <col min="1033" max="1033" width="17.7109375" style="14" customWidth="1"/>
    <col min="1034" max="1034" width="20.28515625" style="14" customWidth="1"/>
    <col min="1035" max="1280" width="9.140625" style="14"/>
    <col min="1281" max="1281" width="5" style="14" customWidth="1"/>
    <col min="1282" max="1282" width="34.5703125" style="14" customWidth="1"/>
    <col min="1283" max="1283" width="11.42578125" style="14" customWidth="1"/>
    <col min="1284" max="1284" width="10.85546875" style="14" customWidth="1"/>
    <col min="1285" max="1285" width="11" style="14" customWidth="1"/>
    <col min="1286" max="1286" width="10.85546875" style="14" customWidth="1"/>
    <col min="1287" max="1287" width="12.28515625" style="14" customWidth="1"/>
    <col min="1288" max="1288" width="11.28515625" style="14" customWidth="1"/>
    <col min="1289" max="1289" width="17.7109375" style="14" customWidth="1"/>
    <col min="1290" max="1290" width="20.28515625" style="14" customWidth="1"/>
    <col min="1291" max="1536" width="9.140625" style="14"/>
    <col min="1537" max="1537" width="5" style="14" customWidth="1"/>
    <col min="1538" max="1538" width="34.5703125" style="14" customWidth="1"/>
    <col min="1539" max="1539" width="11.42578125" style="14" customWidth="1"/>
    <col min="1540" max="1540" width="10.85546875" style="14" customWidth="1"/>
    <col min="1541" max="1541" width="11" style="14" customWidth="1"/>
    <col min="1542" max="1542" width="10.85546875" style="14" customWidth="1"/>
    <col min="1543" max="1543" width="12.28515625" style="14" customWidth="1"/>
    <col min="1544" max="1544" width="11.28515625" style="14" customWidth="1"/>
    <col min="1545" max="1545" width="17.7109375" style="14" customWidth="1"/>
    <col min="1546" max="1546" width="20.28515625" style="14" customWidth="1"/>
    <col min="1547" max="1792" width="9.140625" style="14"/>
    <col min="1793" max="1793" width="5" style="14" customWidth="1"/>
    <col min="1794" max="1794" width="34.5703125" style="14" customWidth="1"/>
    <col min="1795" max="1795" width="11.42578125" style="14" customWidth="1"/>
    <col min="1796" max="1796" width="10.85546875" style="14" customWidth="1"/>
    <col min="1797" max="1797" width="11" style="14" customWidth="1"/>
    <col min="1798" max="1798" width="10.85546875" style="14" customWidth="1"/>
    <col min="1799" max="1799" width="12.28515625" style="14" customWidth="1"/>
    <col min="1800" max="1800" width="11.28515625" style="14" customWidth="1"/>
    <col min="1801" max="1801" width="17.7109375" style="14" customWidth="1"/>
    <col min="1802" max="1802" width="20.28515625" style="14" customWidth="1"/>
    <col min="1803" max="2048" width="9.140625" style="14"/>
    <col min="2049" max="2049" width="5" style="14" customWidth="1"/>
    <col min="2050" max="2050" width="34.5703125" style="14" customWidth="1"/>
    <col min="2051" max="2051" width="11.42578125" style="14" customWidth="1"/>
    <col min="2052" max="2052" width="10.85546875" style="14" customWidth="1"/>
    <col min="2053" max="2053" width="11" style="14" customWidth="1"/>
    <col min="2054" max="2054" width="10.85546875" style="14" customWidth="1"/>
    <col min="2055" max="2055" width="12.28515625" style="14" customWidth="1"/>
    <col min="2056" max="2056" width="11.28515625" style="14" customWidth="1"/>
    <col min="2057" max="2057" width="17.7109375" style="14" customWidth="1"/>
    <col min="2058" max="2058" width="20.28515625" style="14" customWidth="1"/>
    <col min="2059" max="2304" width="9.140625" style="14"/>
    <col min="2305" max="2305" width="5" style="14" customWidth="1"/>
    <col min="2306" max="2306" width="34.5703125" style="14" customWidth="1"/>
    <col min="2307" max="2307" width="11.42578125" style="14" customWidth="1"/>
    <col min="2308" max="2308" width="10.85546875" style="14" customWidth="1"/>
    <col min="2309" max="2309" width="11" style="14" customWidth="1"/>
    <col min="2310" max="2310" width="10.85546875" style="14" customWidth="1"/>
    <col min="2311" max="2311" width="12.28515625" style="14" customWidth="1"/>
    <col min="2312" max="2312" width="11.28515625" style="14" customWidth="1"/>
    <col min="2313" max="2313" width="17.7109375" style="14" customWidth="1"/>
    <col min="2314" max="2314" width="20.28515625" style="14" customWidth="1"/>
    <col min="2315" max="2560" width="9.140625" style="14"/>
    <col min="2561" max="2561" width="5" style="14" customWidth="1"/>
    <col min="2562" max="2562" width="34.5703125" style="14" customWidth="1"/>
    <col min="2563" max="2563" width="11.42578125" style="14" customWidth="1"/>
    <col min="2564" max="2564" width="10.85546875" style="14" customWidth="1"/>
    <col min="2565" max="2565" width="11" style="14" customWidth="1"/>
    <col min="2566" max="2566" width="10.85546875" style="14" customWidth="1"/>
    <col min="2567" max="2567" width="12.28515625" style="14" customWidth="1"/>
    <col min="2568" max="2568" width="11.28515625" style="14" customWidth="1"/>
    <col min="2569" max="2569" width="17.7109375" style="14" customWidth="1"/>
    <col min="2570" max="2570" width="20.28515625" style="14" customWidth="1"/>
    <col min="2571" max="2816" width="9.140625" style="14"/>
    <col min="2817" max="2817" width="5" style="14" customWidth="1"/>
    <col min="2818" max="2818" width="34.5703125" style="14" customWidth="1"/>
    <col min="2819" max="2819" width="11.42578125" style="14" customWidth="1"/>
    <col min="2820" max="2820" width="10.85546875" style="14" customWidth="1"/>
    <col min="2821" max="2821" width="11" style="14" customWidth="1"/>
    <col min="2822" max="2822" width="10.85546875" style="14" customWidth="1"/>
    <col min="2823" max="2823" width="12.28515625" style="14" customWidth="1"/>
    <col min="2824" max="2824" width="11.28515625" style="14" customWidth="1"/>
    <col min="2825" max="2825" width="17.7109375" style="14" customWidth="1"/>
    <col min="2826" max="2826" width="20.28515625" style="14" customWidth="1"/>
    <col min="2827" max="3072" width="9.140625" style="14"/>
    <col min="3073" max="3073" width="5" style="14" customWidth="1"/>
    <col min="3074" max="3074" width="34.5703125" style="14" customWidth="1"/>
    <col min="3075" max="3075" width="11.42578125" style="14" customWidth="1"/>
    <col min="3076" max="3076" width="10.85546875" style="14" customWidth="1"/>
    <col min="3077" max="3077" width="11" style="14" customWidth="1"/>
    <col min="3078" max="3078" width="10.85546875" style="14" customWidth="1"/>
    <col min="3079" max="3079" width="12.28515625" style="14" customWidth="1"/>
    <col min="3080" max="3080" width="11.28515625" style="14" customWidth="1"/>
    <col min="3081" max="3081" width="17.7109375" style="14" customWidth="1"/>
    <col min="3082" max="3082" width="20.28515625" style="14" customWidth="1"/>
    <col min="3083" max="3328" width="9.140625" style="14"/>
    <col min="3329" max="3329" width="5" style="14" customWidth="1"/>
    <col min="3330" max="3330" width="34.5703125" style="14" customWidth="1"/>
    <col min="3331" max="3331" width="11.42578125" style="14" customWidth="1"/>
    <col min="3332" max="3332" width="10.85546875" style="14" customWidth="1"/>
    <col min="3333" max="3333" width="11" style="14" customWidth="1"/>
    <col min="3334" max="3334" width="10.85546875" style="14" customWidth="1"/>
    <col min="3335" max="3335" width="12.28515625" style="14" customWidth="1"/>
    <col min="3336" max="3336" width="11.28515625" style="14" customWidth="1"/>
    <col min="3337" max="3337" width="17.7109375" style="14" customWidth="1"/>
    <col min="3338" max="3338" width="20.28515625" style="14" customWidth="1"/>
    <col min="3339" max="3584" width="9.140625" style="14"/>
    <col min="3585" max="3585" width="5" style="14" customWidth="1"/>
    <col min="3586" max="3586" width="34.5703125" style="14" customWidth="1"/>
    <col min="3587" max="3587" width="11.42578125" style="14" customWidth="1"/>
    <col min="3588" max="3588" width="10.85546875" style="14" customWidth="1"/>
    <col min="3589" max="3589" width="11" style="14" customWidth="1"/>
    <col min="3590" max="3590" width="10.85546875" style="14" customWidth="1"/>
    <col min="3591" max="3591" width="12.28515625" style="14" customWidth="1"/>
    <col min="3592" max="3592" width="11.28515625" style="14" customWidth="1"/>
    <col min="3593" max="3593" width="17.7109375" style="14" customWidth="1"/>
    <col min="3594" max="3594" width="20.28515625" style="14" customWidth="1"/>
    <col min="3595" max="3840" width="9.140625" style="14"/>
    <col min="3841" max="3841" width="5" style="14" customWidth="1"/>
    <col min="3842" max="3842" width="34.5703125" style="14" customWidth="1"/>
    <col min="3843" max="3843" width="11.42578125" style="14" customWidth="1"/>
    <col min="3844" max="3844" width="10.85546875" style="14" customWidth="1"/>
    <col min="3845" max="3845" width="11" style="14" customWidth="1"/>
    <col min="3846" max="3846" width="10.85546875" style="14" customWidth="1"/>
    <col min="3847" max="3847" width="12.28515625" style="14" customWidth="1"/>
    <col min="3848" max="3848" width="11.28515625" style="14" customWidth="1"/>
    <col min="3849" max="3849" width="17.7109375" style="14" customWidth="1"/>
    <col min="3850" max="3850" width="20.28515625" style="14" customWidth="1"/>
    <col min="3851" max="4096" width="9.140625" style="14"/>
    <col min="4097" max="4097" width="5" style="14" customWidth="1"/>
    <col min="4098" max="4098" width="34.5703125" style="14" customWidth="1"/>
    <col min="4099" max="4099" width="11.42578125" style="14" customWidth="1"/>
    <col min="4100" max="4100" width="10.85546875" style="14" customWidth="1"/>
    <col min="4101" max="4101" width="11" style="14" customWidth="1"/>
    <col min="4102" max="4102" width="10.85546875" style="14" customWidth="1"/>
    <col min="4103" max="4103" width="12.28515625" style="14" customWidth="1"/>
    <col min="4104" max="4104" width="11.28515625" style="14" customWidth="1"/>
    <col min="4105" max="4105" width="17.7109375" style="14" customWidth="1"/>
    <col min="4106" max="4106" width="20.28515625" style="14" customWidth="1"/>
    <col min="4107" max="4352" width="9.140625" style="14"/>
    <col min="4353" max="4353" width="5" style="14" customWidth="1"/>
    <col min="4354" max="4354" width="34.5703125" style="14" customWidth="1"/>
    <col min="4355" max="4355" width="11.42578125" style="14" customWidth="1"/>
    <col min="4356" max="4356" width="10.85546875" style="14" customWidth="1"/>
    <col min="4357" max="4357" width="11" style="14" customWidth="1"/>
    <col min="4358" max="4358" width="10.85546875" style="14" customWidth="1"/>
    <col min="4359" max="4359" width="12.28515625" style="14" customWidth="1"/>
    <col min="4360" max="4360" width="11.28515625" style="14" customWidth="1"/>
    <col min="4361" max="4361" width="17.7109375" style="14" customWidth="1"/>
    <col min="4362" max="4362" width="20.28515625" style="14" customWidth="1"/>
    <col min="4363" max="4608" width="9.140625" style="14"/>
    <col min="4609" max="4609" width="5" style="14" customWidth="1"/>
    <col min="4610" max="4610" width="34.5703125" style="14" customWidth="1"/>
    <col min="4611" max="4611" width="11.42578125" style="14" customWidth="1"/>
    <col min="4612" max="4612" width="10.85546875" style="14" customWidth="1"/>
    <col min="4613" max="4613" width="11" style="14" customWidth="1"/>
    <col min="4614" max="4614" width="10.85546875" style="14" customWidth="1"/>
    <col min="4615" max="4615" width="12.28515625" style="14" customWidth="1"/>
    <col min="4616" max="4616" width="11.28515625" style="14" customWidth="1"/>
    <col min="4617" max="4617" width="17.7109375" style="14" customWidth="1"/>
    <col min="4618" max="4618" width="20.28515625" style="14" customWidth="1"/>
    <col min="4619" max="4864" width="9.140625" style="14"/>
    <col min="4865" max="4865" width="5" style="14" customWidth="1"/>
    <col min="4866" max="4866" width="34.5703125" style="14" customWidth="1"/>
    <col min="4867" max="4867" width="11.42578125" style="14" customWidth="1"/>
    <col min="4868" max="4868" width="10.85546875" style="14" customWidth="1"/>
    <col min="4869" max="4869" width="11" style="14" customWidth="1"/>
    <col min="4870" max="4870" width="10.85546875" style="14" customWidth="1"/>
    <col min="4871" max="4871" width="12.28515625" style="14" customWidth="1"/>
    <col min="4872" max="4872" width="11.28515625" style="14" customWidth="1"/>
    <col min="4873" max="4873" width="17.7109375" style="14" customWidth="1"/>
    <col min="4874" max="4874" width="20.28515625" style="14" customWidth="1"/>
    <col min="4875" max="5120" width="9.140625" style="14"/>
    <col min="5121" max="5121" width="5" style="14" customWidth="1"/>
    <col min="5122" max="5122" width="34.5703125" style="14" customWidth="1"/>
    <col min="5123" max="5123" width="11.42578125" style="14" customWidth="1"/>
    <col min="5124" max="5124" width="10.85546875" style="14" customWidth="1"/>
    <col min="5125" max="5125" width="11" style="14" customWidth="1"/>
    <col min="5126" max="5126" width="10.85546875" style="14" customWidth="1"/>
    <col min="5127" max="5127" width="12.28515625" style="14" customWidth="1"/>
    <col min="5128" max="5128" width="11.28515625" style="14" customWidth="1"/>
    <col min="5129" max="5129" width="17.7109375" style="14" customWidth="1"/>
    <col min="5130" max="5130" width="20.28515625" style="14" customWidth="1"/>
    <col min="5131" max="5376" width="9.140625" style="14"/>
    <col min="5377" max="5377" width="5" style="14" customWidth="1"/>
    <col min="5378" max="5378" width="34.5703125" style="14" customWidth="1"/>
    <col min="5379" max="5379" width="11.42578125" style="14" customWidth="1"/>
    <col min="5380" max="5380" width="10.85546875" style="14" customWidth="1"/>
    <col min="5381" max="5381" width="11" style="14" customWidth="1"/>
    <col min="5382" max="5382" width="10.85546875" style="14" customWidth="1"/>
    <col min="5383" max="5383" width="12.28515625" style="14" customWidth="1"/>
    <col min="5384" max="5384" width="11.28515625" style="14" customWidth="1"/>
    <col min="5385" max="5385" width="17.7109375" style="14" customWidth="1"/>
    <col min="5386" max="5386" width="20.28515625" style="14" customWidth="1"/>
    <col min="5387" max="5632" width="9.140625" style="14"/>
    <col min="5633" max="5633" width="5" style="14" customWidth="1"/>
    <col min="5634" max="5634" width="34.5703125" style="14" customWidth="1"/>
    <col min="5635" max="5635" width="11.42578125" style="14" customWidth="1"/>
    <col min="5636" max="5636" width="10.85546875" style="14" customWidth="1"/>
    <col min="5637" max="5637" width="11" style="14" customWidth="1"/>
    <col min="5638" max="5638" width="10.85546875" style="14" customWidth="1"/>
    <col min="5639" max="5639" width="12.28515625" style="14" customWidth="1"/>
    <col min="5640" max="5640" width="11.28515625" style="14" customWidth="1"/>
    <col min="5641" max="5641" width="17.7109375" style="14" customWidth="1"/>
    <col min="5642" max="5642" width="20.28515625" style="14" customWidth="1"/>
    <col min="5643" max="5888" width="9.140625" style="14"/>
    <col min="5889" max="5889" width="5" style="14" customWidth="1"/>
    <col min="5890" max="5890" width="34.5703125" style="14" customWidth="1"/>
    <col min="5891" max="5891" width="11.42578125" style="14" customWidth="1"/>
    <col min="5892" max="5892" width="10.85546875" style="14" customWidth="1"/>
    <col min="5893" max="5893" width="11" style="14" customWidth="1"/>
    <col min="5894" max="5894" width="10.85546875" style="14" customWidth="1"/>
    <col min="5895" max="5895" width="12.28515625" style="14" customWidth="1"/>
    <col min="5896" max="5896" width="11.28515625" style="14" customWidth="1"/>
    <col min="5897" max="5897" width="17.7109375" style="14" customWidth="1"/>
    <col min="5898" max="5898" width="20.28515625" style="14" customWidth="1"/>
    <col min="5899" max="6144" width="9.140625" style="14"/>
    <col min="6145" max="6145" width="5" style="14" customWidth="1"/>
    <col min="6146" max="6146" width="34.5703125" style="14" customWidth="1"/>
    <col min="6147" max="6147" width="11.42578125" style="14" customWidth="1"/>
    <col min="6148" max="6148" width="10.85546875" style="14" customWidth="1"/>
    <col min="6149" max="6149" width="11" style="14" customWidth="1"/>
    <col min="6150" max="6150" width="10.85546875" style="14" customWidth="1"/>
    <col min="6151" max="6151" width="12.28515625" style="14" customWidth="1"/>
    <col min="6152" max="6152" width="11.28515625" style="14" customWidth="1"/>
    <col min="6153" max="6153" width="17.7109375" style="14" customWidth="1"/>
    <col min="6154" max="6154" width="20.28515625" style="14" customWidth="1"/>
    <col min="6155" max="6400" width="9.140625" style="14"/>
    <col min="6401" max="6401" width="5" style="14" customWidth="1"/>
    <col min="6402" max="6402" width="34.5703125" style="14" customWidth="1"/>
    <col min="6403" max="6403" width="11.42578125" style="14" customWidth="1"/>
    <col min="6404" max="6404" width="10.85546875" style="14" customWidth="1"/>
    <col min="6405" max="6405" width="11" style="14" customWidth="1"/>
    <col min="6406" max="6406" width="10.85546875" style="14" customWidth="1"/>
    <col min="6407" max="6407" width="12.28515625" style="14" customWidth="1"/>
    <col min="6408" max="6408" width="11.28515625" style="14" customWidth="1"/>
    <col min="6409" max="6409" width="17.7109375" style="14" customWidth="1"/>
    <col min="6410" max="6410" width="20.28515625" style="14" customWidth="1"/>
    <col min="6411" max="6656" width="9.140625" style="14"/>
    <col min="6657" max="6657" width="5" style="14" customWidth="1"/>
    <col min="6658" max="6658" width="34.5703125" style="14" customWidth="1"/>
    <col min="6659" max="6659" width="11.42578125" style="14" customWidth="1"/>
    <col min="6660" max="6660" width="10.85546875" style="14" customWidth="1"/>
    <col min="6661" max="6661" width="11" style="14" customWidth="1"/>
    <col min="6662" max="6662" width="10.85546875" style="14" customWidth="1"/>
    <col min="6663" max="6663" width="12.28515625" style="14" customWidth="1"/>
    <col min="6664" max="6664" width="11.28515625" style="14" customWidth="1"/>
    <col min="6665" max="6665" width="17.7109375" style="14" customWidth="1"/>
    <col min="6666" max="6666" width="20.28515625" style="14" customWidth="1"/>
    <col min="6667" max="6912" width="9.140625" style="14"/>
    <col min="6913" max="6913" width="5" style="14" customWidth="1"/>
    <col min="6914" max="6914" width="34.5703125" style="14" customWidth="1"/>
    <col min="6915" max="6915" width="11.42578125" style="14" customWidth="1"/>
    <col min="6916" max="6916" width="10.85546875" style="14" customWidth="1"/>
    <col min="6917" max="6917" width="11" style="14" customWidth="1"/>
    <col min="6918" max="6918" width="10.85546875" style="14" customWidth="1"/>
    <col min="6919" max="6919" width="12.28515625" style="14" customWidth="1"/>
    <col min="6920" max="6920" width="11.28515625" style="14" customWidth="1"/>
    <col min="6921" max="6921" width="17.7109375" style="14" customWidth="1"/>
    <col min="6922" max="6922" width="20.28515625" style="14" customWidth="1"/>
    <col min="6923" max="7168" width="9.140625" style="14"/>
    <col min="7169" max="7169" width="5" style="14" customWidth="1"/>
    <col min="7170" max="7170" width="34.5703125" style="14" customWidth="1"/>
    <col min="7171" max="7171" width="11.42578125" style="14" customWidth="1"/>
    <col min="7172" max="7172" width="10.85546875" style="14" customWidth="1"/>
    <col min="7173" max="7173" width="11" style="14" customWidth="1"/>
    <col min="7174" max="7174" width="10.85546875" style="14" customWidth="1"/>
    <col min="7175" max="7175" width="12.28515625" style="14" customWidth="1"/>
    <col min="7176" max="7176" width="11.28515625" style="14" customWidth="1"/>
    <col min="7177" max="7177" width="17.7109375" style="14" customWidth="1"/>
    <col min="7178" max="7178" width="20.28515625" style="14" customWidth="1"/>
    <col min="7179" max="7424" width="9.140625" style="14"/>
    <col min="7425" max="7425" width="5" style="14" customWidth="1"/>
    <col min="7426" max="7426" width="34.5703125" style="14" customWidth="1"/>
    <col min="7427" max="7427" width="11.42578125" style="14" customWidth="1"/>
    <col min="7428" max="7428" width="10.85546875" style="14" customWidth="1"/>
    <col min="7429" max="7429" width="11" style="14" customWidth="1"/>
    <col min="7430" max="7430" width="10.85546875" style="14" customWidth="1"/>
    <col min="7431" max="7431" width="12.28515625" style="14" customWidth="1"/>
    <col min="7432" max="7432" width="11.28515625" style="14" customWidth="1"/>
    <col min="7433" max="7433" width="17.7109375" style="14" customWidth="1"/>
    <col min="7434" max="7434" width="20.28515625" style="14" customWidth="1"/>
    <col min="7435" max="7680" width="9.140625" style="14"/>
    <col min="7681" max="7681" width="5" style="14" customWidth="1"/>
    <col min="7682" max="7682" width="34.5703125" style="14" customWidth="1"/>
    <col min="7683" max="7683" width="11.42578125" style="14" customWidth="1"/>
    <col min="7684" max="7684" width="10.85546875" style="14" customWidth="1"/>
    <col min="7685" max="7685" width="11" style="14" customWidth="1"/>
    <col min="7686" max="7686" width="10.85546875" style="14" customWidth="1"/>
    <col min="7687" max="7687" width="12.28515625" style="14" customWidth="1"/>
    <col min="7688" max="7688" width="11.28515625" style="14" customWidth="1"/>
    <col min="7689" max="7689" width="17.7109375" style="14" customWidth="1"/>
    <col min="7690" max="7690" width="20.28515625" style="14" customWidth="1"/>
    <col min="7691" max="7936" width="9.140625" style="14"/>
    <col min="7937" max="7937" width="5" style="14" customWidth="1"/>
    <col min="7938" max="7938" width="34.5703125" style="14" customWidth="1"/>
    <col min="7939" max="7939" width="11.42578125" style="14" customWidth="1"/>
    <col min="7940" max="7940" width="10.85546875" style="14" customWidth="1"/>
    <col min="7941" max="7941" width="11" style="14" customWidth="1"/>
    <col min="7942" max="7942" width="10.85546875" style="14" customWidth="1"/>
    <col min="7943" max="7943" width="12.28515625" style="14" customWidth="1"/>
    <col min="7944" max="7944" width="11.28515625" style="14" customWidth="1"/>
    <col min="7945" max="7945" width="17.7109375" style="14" customWidth="1"/>
    <col min="7946" max="7946" width="20.28515625" style="14" customWidth="1"/>
    <col min="7947" max="8192" width="9.140625" style="14"/>
    <col min="8193" max="8193" width="5" style="14" customWidth="1"/>
    <col min="8194" max="8194" width="34.5703125" style="14" customWidth="1"/>
    <col min="8195" max="8195" width="11.42578125" style="14" customWidth="1"/>
    <col min="8196" max="8196" width="10.85546875" style="14" customWidth="1"/>
    <col min="8197" max="8197" width="11" style="14" customWidth="1"/>
    <col min="8198" max="8198" width="10.85546875" style="14" customWidth="1"/>
    <col min="8199" max="8199" width="12.28515625" style="14" customWidth="1"/>
    <col min="8200" max="8200" width="11.28515625" style="14" customWidth="1"/>
    <col min="8201" max="8201" width="17.7109375" style="14" customWidth="1"/>
    <col min="8202" max="8202" width="20.28515625" style="14" customWidth="1"/>
    <col min="8203" max="8448" width="9.140625" style="14"/>
    <col min="8449" max="8449" width="5" style="14" customWidth="1"/>
    <col min="8450" max="8450" width="34.5703125" style="14" customWidth="1"/>
    <col min="8451" max="8451" width="11.42578125" style="14" customWidth="1"/>
    <col min="8452" max="8452" width="10.85546875" style="14" customWidth="1"/>
    <col min="8453" max="8453" width="11" style="14" customWidth="1"/>
    <col min="8454" max="8454" width="10.85546875" style="14" customWidth="1"/>
    <col min="8455" max="8455" width="12.28515625" style="14" customWidth="1"/>
    <col min="8456" max="8456" width="11.28515625" style="14" customWidth="1"/>
    <col min="8457" max="8457" width="17.7109375" style="14" customWidth="1"/>
    <col min="8458" max="8458" width="20.28515625" style="14" customWidth="1"/>
    <col min="8459" max="8704" width="9.140625" style="14"/>
    <col min="8705" max="8705" width="5" style="14" customWidth="1"/>
    <col min="8706" max="8706" width="34.5703125" style="14" customWidth="1"/>
    <col min="8707" max="8707" width="11.42578125" style="14" customWidth="1"/>
    <col min="8708" max="8708" width="10.85546875" style="14" customWidth="1"/>
    <col min="8709" max="8709" width="11" style="14" customWidth="1"/>
    <col min="8710" max="8710" width="10.85546875" style="14" customWidth="1"/>
    <col min="8711" max="8711" width="12.28515625" style="14" customWidth="1"/>
    <col min="8712" max="8712" width="11.28515625" style="14" customWidth="1"/>
    <col min="8713" max="8713" width="17.7109375" style="14" customWidth="1"/>
    <col min="8714" max="8714" width="20.28515625" style="14" customWidth="1"/>
    <col min="8715" max="8960" width="9.140625" style="14"/>
    <col min="8961" max="8961" width="5" style="14" customWidth="1"/>
    <col min="8962" max="8962" width="34.5703125" style="14" customWidth="1"/>
    <col min="8963" max="8963" width="11.42578125" style="14" customWidth="1"/>
    <col min="8964" max="8964" width="10.85546875" style="14" customWidth="1"/>
    <col min="8965" max="8965" width="11" style="14" customWidth="1"/>
    <col min="8966" max="8966" width="10.85546875" style="14" customWidth="1"/>
    <col min="8967" max="8967" width="12.28515625" style="14" customWidth="1"/>
    <col min="8968" max="8968" width="11.28515625" style="14" customWidth="1"/>
    <col min="8969" max="8969" width="17.7109375" style="14" customWidth="1"/>
    <col min="8970" max="8970" width="20.28515625" style="14" customWidth="1"/>
    <col min="8971" max="9216" width="9.140625" style="14"/>
    <col min="9217" max="9217" width="5" style="14" customWidth="1"/>
    <col min="9218" max="9218" width="34.5703125" style="14" customWidth="1"/>
    <col min="9219" max="9219" width="11.42578125" style="14" customWidth="1"/>
    <col min="9220" max="9220" width="10.85546875" style="14" customWidth="1"/>
    <col min="9221" max="9221" width="11" style="14" customWidth="1"/>
    <col min="9222" max="9222" width="10.85546875" style="14" customWidth="1"/>
    <col min="9223" max="9223" width="12.28515625" style="14" customWidth="1"/>
    <col min="9224" max="9224" width="11.28515625" style="14" customWidth="1"/>
    <col min="9225" max="9225" width="17.7109375" style="14" customWidth="1"/>
    <col min="9226" max="9226" width="20.28515625" style="14" customWidth="1"/>
    <col min="9227" max="9472" width="9.140625" style="14"/>
    <col min="9473" max="9473" width="5" style="14" customWidth="1"/>
    <col min="9474" max="9474" width="34.5703125" style="14" customWidth="1"/>
    <col min="9475" max="9475" width="11.42578125" style="14" customWidth="1"/>
    <col min="9476" max="9476" width="10.85546875" style="14" customWidth="1"/>
    <col min="9477" max="9477" width="11" style="14" customWidth="1"/>
    <col min="9478" max="9478" width="10.85546875" style="14" customWidth="1"/>
    <col min="9479" max="9479" width="12.28515625" style="14" customWidth="1"/>
    <col min="9480" max="9480" width="11.28515625" style="14" customWidth="1"/>
    <col min="9481" max="9481" width="17.7109375" style="14" customWidth="1"/>
    <col min="9482" max="9482" width="20.28515625" style="14" customWidth="1"/>
    <col min="9483" max="9728" width="9.140625" style="14"/>
    <col min="9729" max="9729" width="5" style="14" customWidth="1"/>
    <col min="9730" max="9730" width="34.5703125" style="14" customWidth="1"/>
    <col min="9731" max="9731" width="11.42578125" style="14" customWidth="1"/>
    <col min="9732" max="9732" width="10.85546875" style="14" customWidth="1"/>
    <col min="9733" max="9733" width="11" style="14" customWidth="1"/>
    <col min="9734" max="9734" width="10.85546875" style="14" customWidth="1"/>
    <col min="9735" max="9735" width="12.28515625" style="14" customWidth="1"/>
    <col min="9736" max="9736" width="11.28515625" style="14" customWidth="1"/>
    <col min="9737" max="9737" width="17.7109375" style="14" customWidth="1"/>
    <col min="9738" max="9738" width="20.28515625" style="14" customWidth="1"/>
    <col min="9739" max="9984" width="9.140625" style="14"/>
    <col min="9985" max="9985" width="5" style="14" customWidth="1"/>
    <col min="9986" max="9986" width="34.5703125" style="14" customWidth="1"/>
    <col min="9987" max="9987" width="11.42578125" style="14" customWidth="1"/>
    <col min="9988" max="9988" width="10.85546875" style="14" customWidth="1"/>
    <col min="9989" max="9989" width="11" style="14" customWidth="1"/>
    <col min="9990" max="9990" width="10.85546875" style="14" customWidth="1"/>
    <col min="9991" max="9991" width="12.28515625" style="14" customWidth="1"/>
    <col min="9992" max="9992" width="11.28515625" style="14" customWidth="1"/>
    <col min="9993" max="9993" width="17.7109375" style="14" customWidth="1"/>
    <col min="9994" max="9994" width="20.28515625" style="14" customWidth="1"/>
    <col min="9995" max="10240" width="9.140625" style="14"/>
    <col min="10241" max="10241" width="5" style="14" customWidth="1"/>
    <col min="10242" max="10242" width="34.5703125" style="14" customWidth="1"/>
    <col min="10243" max="10243" width="11.42578125" style="14" customWidth="1"/>
    <col min="10244" max="10244" width="10.85546875" style="14" customWidth="1"/>
    <col min="10245" max="10245" width="11" style="14" customWidth="1"/>
    <col min="10246" max="10246" width="10.85546875" style="14" customWidth="1"/>
    <col min="10247" max="10247" width="12.28515625" style="14" customWidth="1"/>
    <col min="10248" max="10248" width="11.28515625" style="14" customWidth="1"/>
    <col min="10249" max="10249" width="17.7109375" style="14" customWidth="1"/>
    <col min="10250" max="10250" width="20.28515625" style="14" customWidth="1"/>
    <col min="10251" max="10496" width="9.140625" style="14"/>
    <col min="10497" max="10497" width="5" style="14" customWidth="1"/>
    <col min="10498" max="10498" width="34.5703125" style="14" customWidth="1"/>
    <col min="10499" max="10499" width="11.42578125" style="14" customWidth="1"/>
    <col min="10500" max="10500" width="10.85546875" style="14" customWidth="1"/>
    <col min="10501" max="10501" width="11" style="14" customWidth="1"/>
    <col min="10502" max="10502" width="10.85546875" style="14" customWidth="1"/>
    <col min="10503" max="10503" width="12.28515625" style="14" customWidth="1"/>
    <col min="10504" max="10504" width="11.28515625" style="14" customWidth="1"/>
    <col min="10505" max="10505" width="17.7109375" style="14" customWidth="1"/>
    <col min="10506" max="10506" width="20.28515625" style="14" customWidth="1"/>
    <col min="10507" max="10752" width="9.140625" style="14"/>
    <col min="10753" max="10753" width="5" style="14" customWidth="1"/>
    <col min="10754" max="10754" width="34.5703125" style="14" customWidth="1"/>
    <col min="10755" max="10755" width="11.42578125" style="14" customWidth="1"/>
    <col min="10756" max="10756" width="10.85546875" style="14" customWidth="1"/>
    <col min="10757" max="10757" width="11" style="14" customWidth="1"/>
    <col min="10758" max="10758" width="10.85546875" style="14" customWidth="1"/>
    <col min="10759" max="10759" width="12.28515625" style="14" customWidth="1"/>
    <col min="10760" max="10760" width="11.28515625" style="14" customWidth="1"/>
    <col min="10761" max="10761" width="17.7109375" style="14" customWidth="1"/>
    <col min="10762" max="10762" width="20.28515625" style="14" customWidth="1"/>
    <col min="10763" max="11008" width="9.140625" style="14"/>
    <col min="11009" max="11009" width="5" style="14" customWidth="1"/>
    <col min="11010" max="11010" width="34.5703125" style="14" customWidth="1"/>
    <col min="11011" max="11011" width="11.42578125" style="14" customWidth="1"/>
    <col min="11012" max="11012" width="10.85546875" style="14" customWidth="1"/>
    <col min="11013" max="11013" width="11" style="14" customWidth="1"/>
    <col min="11014" max="11014" width="10.85546875" style="14" customWidth="1"/>
    <col min="11015" max="11015" width="12.28515625" style="14" customWidth="1"/>
    <col min="11016" max="11016" width="11.28515625" style="14" customWidth="1"/>
    <col min="11017" max="11017" width="17.7109375" style="14" customWidth="1"/>
    <col min="11018" max="11018" width="20.28515625" style="14" customWidth="1"/>
    <col min="11019" max="11264" width="9.140625" style="14"/>
    <col min="11265" max="11265" width="5" style="14" customWidth="1"/>
    <col min="11266" max="11266" width="34.5703125" style="14" customWidth="1"/>
    <col min="11267" max="11267" width="11.42578125" style="14" customWidth="1"/>
    <col min="11268" max="11268" width="10.85546875" style="14" customWidth="1"/>
    <col min="11269" max="11269" width="11" style="14" customWidth="1"/>
    <col min="11270" max="11270" width="10.85546875" style="14" customWidth="1"/>
    <col min="11271" max="11271" width="12.28515625" style="14" customWidth="1"/>
    <col min="11272" max="11272" width="11.28515625" style="14" customWidth="1"/>
    <col min="11273" max="11273" width="17.7109375" style="14" customWidth="1"/>
    <col min="11274" max="11274" width="20.28515625" style="14" customWidth="1"/>
    <col min="11275" max="11520" width="9.140625" style="14"/>
    <col min="11521" max="11521" width="5" style="14" customWidth="1"/>
    <col min="11522" max="11522" width="34.5703125" style="14" customWidth="1"/>
    <col min="11523" max="11523" width="11.42578125" style="14" customWidth="1"/>
    <col min="11524" max="11524" width="10.85546875" style="14" customWidth="1"/>
    <col min="11525" max="11525" width="11" style="14" customWidth="1"/>
    <col min="11526" max="11526" width="10.85546875" style="14" customWidth="1"/>
    <col min="11527" max="11527" width="12.28515625" style="14" customWidth="1"/>
    <col min="11528" max="11528" width="11.28515625" style="14" customWidth="1"/>
    <col min="11529" max="11529" width="17.7109375" style="14" customWidth="1"/>
    <col min="11530" max="11530" width="20.28515625" style="14" customWidth="1"/>
    <col min="11531" max="11776" width="9.140625" style="14"/>
    <col min="11777" max="11777" width="5" style="14" customWidth="1"/>
    <col min="11778" max="11778" width="34.5703125" style="14" customWidth="1"/>
    <col min="11779" max="11779" width="11.42578125" style="14" customWidth="1"/>
    <col min="11780" max="11780" width="10.85546875" style="14" customWidth="1"/>
    <col min="11781" max="11781" width="11" style="14" customWidth="1"/>
    <col min="11782" max="11782" width="10.85546875" style="14" customWidth="1"/>
    <col min="11783" max="11783" width="12.28515625" style="14" customWidth="1"/>
    <col min="11784" max="11784" width="11.28515625" style="14" customWidth="1"/>
    <col min="11785" max="11785" width="17.7109375" style="14" customWidth="1"/>
    <col min="11786" max="11786" width="20.28515625" style="14" customWidth="1"/>
    <col min="11787" max="12032" width="9.140625" style="14"/>
    <col min="12033" max="12033" width="5" style="14" customWidth="1"/>
    <col min="12034" max="12034" width="34.5703125" style="14" customWidth="1"/>
    <col min="12035" max="12035" width="11.42578125" style="14" customWidth="1"/>
    <col min="12036" max="12036" width="10.85546875" style="14" customWidth="1"/>
    <col min="12037" max="12037" width="11" style="14" customWidth="1"/>
    <col min="12038" max="12038" width="10.85546875" style="14" customWidth="1"/>
    <col min="12039" max="12039" width="12.28515625" style="14" customWidth="1"/>
    <col min="12040" max="12040" width="11.28515625" style="14" customWidth="1"/>
    <col min="12041" max="12041" width="17.7109375" style="14" customWidth="1"/>
    <col min="12042" max="12042" width="20.28515625" style="14" customWidth="1"/>
    <col min="12043" max="12288" width="9.140625" style="14"/>
    <col min="12289" max="12289" width="5" style="14" customWidth="1"/>
    <col min="12290" max="12290" width="34.5703125" style="14" customWidth="1"/>
    <col min="12291" max="12291" width="11.42578125" style="14" customWidth="1"/>
    <col min="12292" max="12292" width="10.85546875" style="14" customWidth="1"/>
    <col min="12293" max="12293" width="11" style="14" customWidth="1"/>
    <col min="12294" max="12294" width="10.85546875" style="14" customWidth="1"/>
    <col min="12295" max="12295" width="12.28515625" style="14" customWidth="1"/>
    <col min="12296" max="12296" width="11.28515625" style="14" customWidth="1"/>
    <col min="12297" max="12297" width="17.7109375" style="14" customWidth="1"/>
    <col min="12298" max="12298" width="20.28515625" style="14" customWidth="1"/>
    <col min="12299" max="12544" width="9.140625" style="14"/>
    <col min="12545" max="12545" width="5" style="14" customWidth="1"/>
    <col min="12546" max="12546" width="34.5703125" style="14" customWidth="1"/>
    <col min="12547" max="12547" width="11.42578125" style="14" customWidth="1"/>
    <col min="12548" max="12548" width="10.85546875" style="14" customWidth="1"/>
    <col min="12549" max="12549" width="11" style="14" customWidth="1"/>
    <col min="12550" max="12550" width="10.85546875" style="14" customWidth="1"/>
    <col min="12551" max="12551" width="12.28515625" style="14" customWidth="1"/>
    <col min="12552" max="12552" width="11.28515625" style="14" customWidth="1"/>
    <col min="12553" max="12553" width="17.7109375" style="14" customWidth="1"/>
    <col min="12554" max="12554" width="20.28515625" style="14" customWidth="1"/>
    <col min="12555" max="12800" width="9.140625" style="14"/>
    <col min="12801" max="12801" width="5" style="14" customWidth="1"/>
    <col min="12802" max="12802" width="34.5703125" style="14" customWidth="1"/>
    <col min="12803" max="12803" width="11.42578125" style="14" customWidth="1"/>
    <col min="12804" max="12804" width="10.85546875" style="14" customWidth="1"/>
    <col min="12805" max="12805" width="11" style="14" customWidth="1"/>
    <col min="12806" max="12806" width="10.85546875" style="14" customWidth="1"/>
    <col min="12807" max="12807" width="12.28515625" style="14" customWidth="1"/>
    <col min="12808" max="12808" width="11.28515625" style="14" customWidth="1"/>
    <col min="12809" max="12809" width="17.7109375" style="14" customWidth="1"/>
    <col min="12810" max="12810" width="20.28515625" style="14" customWidth="1"/>
    <col min="12811" max="13056" width="9.140625" style="14"/>
    <col min="13057" max="13057" width="5" style="14" customWidth="1"/>
    <col min="13058" max="13058" width="34.5703125" style="14" customWidth="1"/>
    <col min="13059" max="13059" width="11.42578125" style="14" customWidth="1"/>
    <col min="13060" max="13060" width="10.85546875" style="14" customWidth="1"/>
    <col min="13061" max="13061" width="11" style="14" customWidth="1"/>
    <col min="13062" max="13062" width="10.85546875" style="14" customWidth="1"/>
    <col min="13063" max="13063" width="12.28515625" style="14" customWidth="1"/>
    <col min="13064" max="13064" width="11.28515625" style="14" customWidth="1"/>
    <col min="13065" max="13065" width="17.7109375" style="14" customWidth="1"/>
    <col min="13066" max="13066" width="20.28515625" style="14" customWidth="1"/>
    <col min="13067" max="13312" width="9.140625" style="14"/>
    <col min="13313" max="13313" width="5" style="14" customWidth="1"/>
    <col min="13314" max="13314" width="34.5703125" style="14" customWidth="1"/>
    <col min="13315" max="13315" width="11.42578125" style="14" customWidth="1"/>
    <col min="13316" max="13316" width="10.85546875" style="14" customWidth="1"/>
    <col min="13317" max="13317" width="11" style="14" customWidth="1"/>
    <col min="13318" max="13318" width="10.85546875" style="14" customWidth="1"/>
    <col min="13319" max="13319" width="12.28515625" style="14" customWidth="1"/>
    <col min="13320" max="13320" width="11.28515625" style="14" customWidth="1"/>
    <col min="13321" max="13321" width="17.7109375" style="14" customWidth="1"/>
    <col min="13322" max="13322" width="20.28515625" style="14" customWidth="1"/>
    <col min="13323" max="13568" width="9.140625" style="14"/>
    <col min="13569" max="13569" width="5" style="14" customWidth="1"/>
    <col min="13570" max="13570" width="34.5703125" style="14" customWidth="1"/>
    <col min="13571" max="13571" width="11.42578125" style="14" customWidth="1"/>
    <col min="13572" max="13572" width="10.85546875" style="14" customWidth="1"/>
    <col min="13573" max="13573" width="11" style="14" customWidth="1"/>
    <col min="13574" max="13574" width="10.85546875" style="14" customWidth="1"/>
    <col min="13575" max="13575" width="12.28515625" style="14" customWidth="1"/>
    <col min="13576" max="13576" width="11.28515625" style="14" customWidth="1"/>
    <col min="13577" max="13577" width="17.7109375" style="14" customWidth="1"/>
    <col min="13578" max="13578" width="20.28515625" style="14" customWidth="1"/>
    <col min="13579" max="13824" width="9.140625" style="14"/>
    <col min="13825" max="13825" width="5" style="14" customWidth="1"/>
    <col min="13826" max="13826" width="34.5703125" style="14" customWidth="1"/>
    <col min="13827" max="13827" width="11.42578125" style="14" customWidth="1"/>
    <col min="13828" max="13828" width="10.85546875" style="14" customWidth="1"/>
    <col min="13829" max="13829" width="11" style="14" customWidth="1"/>
    <col min="13830" max="13830" width="10.85546875" style="14" customWidth="1"/>
    <col min="13831" max="13831" width="12.28515625" style="14" customWidth="1"/>
    <col min="13832" max="13832" width="11.28515625" style="14" customWidth="1"/>
    <col min="13833" max="13833" width="17.7109375" style="14" customWidth="1"/>
    <col min="13834" max="13834" width="20.28515625" style="14" customWidth="1"/>
    <col min="13835" max="14080" width="9.140625" style="14"/>
    <col min="14081" max="14081" width="5" style="14" customWidth="1"/>
    <col min="14082" max="14082" width="34.5703125" style="14" customWidth="1"/>
    <col min="14083" max="14083" width="11.42578125" style="14" customWidth="1"/>
    <col min="14084" max="14084" width="10.85546875" style="14" customWidth="1"/>
    <col min="14085" max="14085" width="11" style="14" customWidth="1"/>
    <col min="14086" max="14086" width="10.85546875" style="14" customWidth="1"/>
    <col min="14087" max="14087" width="12.28515625" style="14" customWidth="1"/>
    <col min="14088" max="14088" width="11.28515625" style="14" customWidth="1"/>
    <col min="14089" max="14089" width="17.7109375" style="14" customWidth="1"/>
    <col min="14090" max="14090" width="20.28515625" style="14" customWidth="1"/>
    <col min="14091" max="14336" width="9.140625" style="14"/>
    <col min="14337" max="14337" width="5" style="14" customWidth="1"/>
    <col min="14338" max="14338" width="34.5703125" style="14" customWidth="1"/>
    <col min="14339" max="14339" width="11.42578125" style="14" customWidth="1"/>
    <col min="14340" max="14340" width="10.85546875" style="14" customWidth="1"/>
    <col min="14341" max="14341" width="11" style="14" customWidth="1"/>
    <col min="14342" max="14342" width="10.85546875" style="14" customWidth="1"/>
    <col min="14343" max="14343" width="12.28515625" style="14" customWidth="1"/>
    <col min="14344" max="14344" width="11.28515625" style="14" customWidth="1"/>
    <col min="14345" max="14345" width="17.7109375" style="14" customWidth="1"/>
    <col min="14346" max="14346" width="20.28515625" style="14" customWidth="1"/>
    <col min="14347" max="14592" width="9.140625" style="14"/>
    <col min="14593" max="14593" width="5" style="14" customWidth="1"/>
    <col min="14594" max="14594" width="34.5703125" style="14" customWidth="1"/>
    <col min="14595" max="14595" width="11.42578125" style="14" customWidth="1"/>
    <col min="14596" max="14596" width="10.85546875" style="14" customWidth="1"/>
    <col min="14597" max="14597" width="11" style="14" customWidth="1"/>
    <col min="14598" max="14598" width="10.85546875" style="14" customWidth="1"/>
    <col min="14599" max="14599" width="12.28515625" style="14" customWidth="1"/>
    <col min="14600" max="14600" width="11.28515625" style="14" customWidth="1"/>
    <col min="14601" max="14601" width="17.7109375" style="14" customWidth="1"/>
    <col min="14602" max="14602" width="20.28515625" style="14" customWidth="1"/>
    <col min="14603" max="14848" width="9.140625" style="14"/>
    <col min="14849" max="14849" width="5" style="14" customWidth="1"/>
    <col min="14850" max="14850" width="34.5703125" style="14" customWidth="1"/>
    <col min="14851" max="14851" width="11.42578125" style="14" customWidth="1"/>
    <col min="14852" max="14852" width="10.85546875" style="14" customWidth="1"/>
    <col min="14853" max="14853" width="11" style="14" customWidth="1"/>
    <col min="14854" max="14854" width="10.85546875" style="14" customWidth="1"/>
    <col min="14855" max="14855" width="12.28515625" style="14" customWidth="1"/>
    <col min="14856" max="14856" width="11.28515625" style="14" customWidth="1"/>
    <col min="14857" max="14857" width="17.7109375" style="14" customWidth="1"/>
    <col min="14858" max="14858" width="20.28515625" style="14" customWidth="1"/>
    <col min="14859" max="15104" width="9.140625" style="14"/>
    <col min="15105" max="15105" width="5" style="14" customWidth="1"/>
    <col min="15106" max="15106" width="34.5703125" style="14" customWidth="1"/>
    <col min="15107" max="15107" width="11.42578125" style="14" customWidth="1"/>
    <col min="15108" max="15108" width="10.85546875" style="14" customWidth="1"/>
    <col min="15109" max="15109" width="11" style="14" customWidth="1"/>
    <col min="15110" max="15110" width="10.85546875" style="14" customWidth="1"/>
    <col min="15111" max="15111" width="12.28515625" style="14" customWidth="1"/>
    <col min="15112" max="15112" width="11.28515625" style="14" customWidth="1"/>
    <col min="15113" max="15113" width="17.7109375" style="14" customWidth="1"/>
    <col min="15114" max="15114" width="20.28515625" style="14" customWidth="1"/>
    <col min="15115" max="15360" width="9.140625" style="14"/>
    <col min="15361" max="15361" width="5" style="14" customWidth="1"/>
    <col min="15362" max="15362" width="34.5703125" style="14" customWidth="1"/>
    <col min="15363" max="15363" width="11.42578125" style="14" customWidth="1"/>
    <col min="15364" max="15364" width="10.85546875" style="14" customWidth="1"/>
    <col min="15365" max="15365" width="11" style="14" customWidth="1"/>
    <col min="15366" max="15366" width="10.85546875" style="14" customWidth="1"/>
    <col min="15367" max="15367" width="12.28515625" style="14" customWidth="1"/>
    <col min="15368" max="15368" width="11.28515625" style="14" customWidth="1"/>
    <col min="15369" max="15369" width="17.7109375" style="14" customWidth="1"/>
    <col min="15370" max="15370" width="20.28515625" style="14" customWidth="1"/>
    <col min="15371" max="15616" width="9.140625" style="14"/>
    <col min="15617" max="15617" width="5" style="14" customWidth="1"/>
    <col min="15618" max="15618" width="34.5703125" style="14" customWidth="1"/>
    <col min="15619" max="15619" width="11.42578125" style="14" customWidth="1"/>
    <col min="15620" max="15620" width="10.85546875" style="14" customWidth="1"/>
    <col min="15621" max="15621" width="11" style="14" customWidth="1"/>
    <col min="15622" max="15622" width="10.85546875" style="14" customWidth="1"/>
    <col min="15623" max="15623" width="12.28515625" style="14" customWidth="1"/>
    <col min="15624" max="15624" width="11.28515625" style="14" customWidth="1"/>
    <col min="15625" max="15625" width="17.7109375" style="14" customWidth="1"/>
    <col min="15626" max="15626" width="20.28515625" style="14" customWidth="1"/>
    <col min="15627" max="15872" width="9.140625" style="14"/>
    <col min="15873" max="15873" width="5" style="14" customWidth="1"/>
    <col min="15874" max="15874" width="34.5703125" style="14" customWidth="1"/>
    <col min="15875" max="15875" width="11.42578125" style="14" customWidth="1"/>
    <col min="15876" max="15876" width="10.85546875" style="14" customWidth="1"/>
    <col min="15877" max="15877" width="11" style="14" customWidth="1"/>
    <col min="15878" max="15878" width="10.85546875" style="14" customWidth="1"/>
    <col min="15879" max="15879" width="12.28515625" style="14" customWidth="1"/>
    <col min="15880" max="15880" width="11.28515625" style="14" customWidth="1"/>
    <col min="15881" max="15881" width="17.7109375" style="14" customWidth="1"/>
    <col min="15882" max="15882" width="20.28515625" style="14" customWidth="1"/>
    <col min="15883" max="16128" width="9.140625" style="14"/>
    <col min="16129" max="16129" width="5" style="14" customWidth="1"/>
    <col min="16130" max="16130" width="34.5703125" style="14" customWidth="1"/>
    <col min="16131" max="16131" width="11.42578125" style="14" customWidth="1"/>
    <col min="16132" max="16132" width="10.85546875" style="14" customWidth="1"/>
    <col min="16133" max="16133" width="11" style="14" customWidth="1"/>
    <col min="16134" max="16134" width="10.85546875" style="14" customWidth="1"/>
    <col min="16135" max="16135" width="12.28515625" style="14" customWidth="1"/>
    <col min="16136" max="16136" width="11.28515625" style="14" customWidth="1"/>
    <col min="16137" max="16137" width="17.7109375" style="14" customWidth="1"/>
    <col min="16138" max="16138" width="20.28515625" style="14" customWidth="1"/>
    <col min="16139" max="16384" width="9.140625" style="14"/>
  </cols>
  <sheetData>
    <row r="1" spans="1:11" ht="12.75" customHeight="1" x14ac:dyDescent="0.2">
      <c r="A1" s="468" t="s">
        <v>522</v>
      </c>
      <c r="B1" s="468"/>
      <c r="C1" s="468"/>
      <c r="D1" s="468"/>
      <c r="E1" s="468"/>
      <c r="F1" s="468"/>
      <c r="G1" s="468"/>
      <c r="H1" s="7"/>
      <c r="I1" s="526" t="s">
        <v>57</v>
      </c>
      <c r="J1" s="526"/>
      <c r="K1" s="140" t="str">
        <f>Protokół!K1</f>
        <v>A</v>
      </c>
    </row>
    <row r="2" spans="1:11" x14ac:dyDescent="0.2">
      <c r="A2" s="471" t="s">
        <v>55</v>
      </c>
      <c r="B2" s="471"/>
      <c r="C2" s="471"/>
      <c r="D2" s="472" t="str">
        <f>Protokół!G8</f>
        <v>……………………………………………………………………………………</v>
      </c>
      <c r="E2" s="472"/>
      <c r="F2" s="472"/>
      <c r="G2" s="472"/>
      <c r="H2" s="472"/>
      <c r="I2" s="22"/>
      <c r="J2" s="22"/>
      <c r="K2" s="22"/>
    </row>
    <row r="3" spans="1:11" ht="7.5" customHeight="1" thickBot="1" x14ac:dyDescent="0.25">
      <c r="A3" s="8"/>
      <c r="B3" s="8"/>
      <c r="C3" s="2"/>
      <c r="D3" s="2"/>
      <c r="E3" s="2"/>
      <c r="F3" s="2"/>
      <c r="G3" s="2"/>
      <c r="H3" s="2"/>
      <c r="I3" s="2"/>
      <c r="J3" s="2"/>
      <c r="K3" s="2"/>
    </row>
    <row r="4" spans="1:11" ht="37.5" customHeight="1" x14ac:dyDescent="0.2">
      <c r="A4" s="462" t="s">
        <v>0</v>
      </c>
      <c r="B4" s="464" t="s">
        <v>639</v>
      </c>
      <c r="C4" s="497" t="s">
        <v>41</v>
      </c>
      <c r="D4" s="498"/>
      <c r="E4" s="497" t="s">
        <v>1</v>
      </c>
      <c r="F4" s="498"/>
      <c r="G4" s="497" t="s">
        <v>2</v>
      </c>
      <c r="H4" s="475" t="s">
        <v>3</v>
      </c>
      <c r="I4" s="476"/>
      <c r="J4" s="464" t="s">
        <v>4</v>
      </c>
      <c r="K4" s="92" t="s">
        <v>5</v>
      </c>
    </row>
    <row r="5" spans="1:11" ht="74.25" customHeight="1" x14ac:dyDescent="0.2">
      <c r="A5" s="463"/>
      <c r="B5" s="465"/>
      <c r="C5" s="499"/>
      <c r="D5" s="500"/>
      <c r="E5" s="499"/>
      <c r="F5" s="500"/>
      <c r="G5" s="499"/>
      <c r="H5" s="362" t="s">
        <v>6</v>
      </c>
      <c r="I5" s="362" t="s">
        <v>7</v>
      </c>
      <c r="J5" s="465"/>
      <c r="K5" s="93" t="s">
        <v>8</v>
      </c>
    </row>
    <row r="6" spans="1:11" x14ac:dyDescent="0.2">
      <c r="A6" s="94"/>
      <c r="B6" s="95">
        <v>1</v>
      </c>
      <c r="C6" s="527">
        <v>2</v>
      </c>
      <c r="D6" s="528"/>
      <c r="E6" s="366">
        <v>3</v>
      </c>
      <c r="F6" s="366">
        <v>4</v>
      </c>
      <c r="G6" s="366" t="s">
        <v>9</v>
      </c>
      <c r="H6" s="96">
        <v>6</v>
      </c>
      <c r="I6" s="96">
        <v>7</v>
      </c>
      <c r="J6" s="366" t="s">
        <v>10</v>
      </c>
      <c r="K6" s="97" t="s">
        <v>11</v>
      </c>
    </row>
    <row r="7" spans="1:11" s="70" customFormat="1" ht="56.25" x14ac:dyDescent="0.2">
      <c r="A7" s="10"/>
      <c r="B7" s="11"/>
      <c r="C7" s="6" t="s">
        <v>12</v>
      </c>
      <c r="D7" s="6" t="s">
        <v>13</v>
      </c>
      <c r="E7" s="6" t="s">
        <v>68</v>
      </c>
      <c r="F7" s="6" t="s">
        <v>69</v>
      </c>
      <c r="G7" s="12" t="s">
        <v>14</v>
      </c>
      <c r="H7" s="12" t="s">
        <v>15</v>
      </c>
      <c r="I7" s="12" t="s">
        <v>15</v>
      </c>
      <c r="J7" s="12" t="s">
        <v>15</v>
      </c>
      <c r="K7" s="13" t="s">
        <v>14</v>
      </c>
    </row>
    <row r="8" spans="1:11" x14ac:dyDescent="0.2">
      <c r="A8" s="90">
        <v>1</v>
      </c>
      <c r="B8" s="232"/>
      <c r="C8" s="233"/>
      <c r="D8" s="234"/>
      <c r="E8" s="235"/>
      <c r="F8" s="236"/>
      <c r="G8" s="237">
        <f>E8*F8</f>
        <v>0</v>
      </c>
      <c r="H8" s="238"/>
      <c r="I8" s="238"/>
      <c r="J8" s="239">
        <f>(H8+I8)/2</f>
        <v>0</v>
      </c>
      <c r="K8" s="240">
        <f t="shared" ref="K8:K22" si="0">G8*J8</f>
        <v>0</v>
      </c>
    </row>
    <row r="9" spans="1:11" x14ac:dyDescent="0.2">
      <c r="A9" s="91">
        <v>2</v>
      </c>
      <c r="B9" s="241"/>
      <c r="C9" s="112"/>
      <c r="D9" s="234"/>
      <c r="E9" s="235"/>
      <c r="F9" s="242"/>
      <c r="G9" s="243">
        <f t="shared" ref="G9:G22" si="1">E9*F9</f>
        <v>0</v>
      </c>
      <c r="H9" s="242"/>
      <c r="I9" s="242"/>
      <c r="J9" s="239">
        <f t="shared" ref="J9:J22" si="2">(H9+I9)/2</f>
        <v>0</v>
      </c>
      <c r="K9" s="240">
        <f t="shared" si="0"/>
        <v>0</v>
      </c>
    </row>
    <row r="10" spans="1:11" x14ac:dyDescent="0.2">
      <c r="A10" s="91">
        <v>3</v>
      </c>
      <c r="B10" s="241"/>
      <c r="C10" s="112"/>
      <c r="D10" s="234"/>
      <c r="E10" s="235"/>
      <c r="F10" s="242"/>
      <c r="G10" s="243">
        <f t="shared" si="1"/>
        <v>0</v>
      </c>
      <c r="H10" s="242"/>
      <c r="I10" s="242"/>
      <c r="J10" s="239">
        <f t="shared" si="2"/>
        <v>0</v>
      </c>
      <c r="K10" s="240">
        <f t="shared" si="0"/>
        <v>0</v>
      </c>
    </row>
    <row r="11" spans="1:11" x14ac:dyDescent="0.2">
      <c r="A11" s="91">
        <v>4</v>
      </c>
      <c r="B11" s="241"/>
      <c r="C11" s="112"/>
      <c r="D11" s="234"/>
      <c r="E11" s="235"/>
      <c r="F11" s="242"/>
      <c r="G11" s="243">
        <f t="shared" si="1"/>
        <v>0</v>
      </c>
      <c r="H11" s="242"/>
      <c r="I11" s="242"/>
      <c r="J11" s="239">
        <f t="shared" si="2"/>
        <v>0</v>
      </c>
      <c r="K11" s="240">
        <f t="shared" si="0"/>
        <v>0</v>
      </c>
    </row>
    <row r="12" spans="1:11" x14ac:dyDescent="0.2">
      <c r="A12" s="91">
        <v>5</v>
      </c>
      <c r="B12" s="241"/>
      <c r="C12" s="112"/>
      <c r="D12" s="234"/>
      <c r="E12" s="235"/>
      <c r="F12" s="242"/>
      <c r="G12" s="243">
        <f t="shared" si="1"/>
        <v>0</v>
      </c>
      <c r="H12" s="242"/>
      <c r="I12" s="242"/>
      <c r="J12" s="239">
        <f t="shared" si="2"/>
        <v>0</v>
      </c>
      <c r="K12" s="240">
        <f t="shared" si="0"/>
        <v>0</v>
      </c>
    </row>
    <row r="13" spans="1:11" x14ac:dyDescent="0.2">
      <c r="A13" s="91">
        <v>6</v>
      </c>
      <c r="B13" s="241"/>
      <c r="C13" s="112"/>
      <c r="D13" s="234"/>
      <c r="E13" s="235"/>
      <c r="F13" s="242"/>
      <c r="G13" s="243">
        <f t="shared" si="1"/>
        <v>0</v>
      </c>
      <c r="H13" s="242"/>
      <c r="I13" s="242"/>
      <c r="J13" s="239">
        <f t="shared" si="2"/>
        <v>0</v>
      </c>
      <c r="K13" s="240">
        <f t="shared" si="0"/>
        <v>0</v>
      </c>
    </row>
    <row r="14" spans="1:11" x14ac:dyDescent="0.2">
      <c r="A14" s="91">
        <v>7</v>
      </c>
      <c r="B14" s="241"/>
      <c r="C14" s="112"/>
      <c r="D14" s="234"/>
      <c r="E14" s="235"/>
      <c r="F14" s="242"/>
      <c r="G14" s="243">
        <f t="shared" si="1"/>
        <v>0</v>
      </c>
      <c r="H14" s="242"/>
      <c r="I14" s="242"/>
      <c r="J14" s="239">
        <f t="shared" si="2"/>
        <v>0</v>
      </c>
      <c r="K14" s="240">
        <f t="shared" si="0"/>
        <v>0</v>
      </c>
    </row>
    <row r="15" spans="1:11" x14ac:dyDescent="0.2">
      <c r="A15" s="91">
        <v>8</v>
      </c>
      <c r="B15" s="241"/>
      <c r="C15" s="112"/>
      <c r="D15" s="234"/>
      <c r="E15" s="235"/>
      <c r="F15" s="242"/>
      <c r="G15" s="243">
        <f t="shared" si="1"/>
        <v>0</v>
      </c>
      <c r="H15" s="242"/>
      <c r="I15" s="242"/>
      <c r="J15" s="239">
        <f t="shared" si="2"/>
        <v>0</v>
      </c>
      <c r="K15" s="240">
        <f t="shared" si="0"/>
        <v>0</v>
      </c>
    </row>
    <row r="16" spans="1:11" ht="12.75" customHeight="1" x14ac:dyDescent="0.2">
      <c r="A16" s="91">
        <v>9</v>
      </c>
      <c r="B16" s="241"/>
      <c r="C16" s="112"/>
      <c r="D16" s="234"/>
      <c r="E16" s="235"/>
      <c r="F16" s="242"/>
      <c r="G16" s="243">
        <f t="shared" si="1"/>
        <v>0</v>
      </c>
      <c r="H16" s="242"/>
      <c r="I16" s="242"/>
      <c r="J16" s="239">
        <f t="shared" si="2"/>
        <v>0</v>
      </c>
      <c r="K16" s="240">
        <f t="shared" si="0"/>
        <v>0</v>
      </c>
    </row>
    <row r="17" spans="1:11" x14ac:dyDescent="0.2">
      <c r="A17" s="91">
        <v>10</v>
      </c>
      <c r="B17" s="241"/>
      <c r="C17" s="112"/>
      <c r="D17" s="234"/>
      <c r="E17" s="235"/>
      <c r="F17" s="242"/>
      <c r="G17" s="243">
        <f t="shared" si="1"/>
        <v>0</v>
      </c>
      <c r="H17" s="242"/>
      <c r="I17" s="242"/>
      <c r="J17" s="239">
        <f t="shared" si="2"/>
        <v>0</v>
      </c>
      <c r="K17" s="240">
        <f t="shared" si="0"/>
        <v>0</v>
      </c>
    </row>
    <row r="18" spans="1:11" x14ac:dyDescent="0.2">
      <c r="A18" s="91">
        <v>11</v>
      </c>
      <c r="B18" s="241"/>
      <c r="C18" s="112"/>
      <c r="D18" s="234"/>
      <c r="E18" s="235"/>
      <c r="F18" s="242"/>
      <c r="G18" s="243">
        <f t="shared" si="1"/>
        <v>0</v>
      </c>
      <c r="H18" s="242"/>
      <c r="I18" s="242"/>
      <c r="J18" s="239">
        <f t="shared" si="2"/>
        <v>0</v>
      </c>
      <c r="K18" s="240">
        <f t="shared" si="0"/>
        <v>0</v>
      </c>
    </row>
    <row r="19" spans="1:11" x14ac:dyDescent="0.2">
      <c r="A19" s="91">
        <v>12</v>
      </c>
      <c r="B19" s="241"/>
      <c r="C19" s="112"/>
      <c r="D19" s="234"/>
      <c r="E19" s="235"/>
      <c r="F19" s="242"/>
      <c r="G19" s="243">
        <f t="shared" si="1"/>
        <v>0</v>
      </c>
      <c r="H19" s="242"/>
      <c r="I19" s="242"/>
      <c r="J19" s="239">
        <f t="shared" si="2"/>
        <v>0</v>
      </c>
      <c r="K19" s="240">
        <f t="shared" si="0"/>
        <v>0</v>
      </c>
    </row>
    <row r="20" spans="1:11" x14ac:dyDescent="0.2">
      <c r="A20" s="91">
        <v>13</v>
      </c>
      <c r="B20" s="241"/>
      <c r="C20" s="112"/>
      <c r="D20" s="234"/>
      <c r="E20" s="235"/>
      <c r="F20" s="242"/>
      <c r="G20" s="243">
        <f t="shared" si="1"/>
        <v>0</v>
      </c>
      <c r="H20" s="242"/>
      <c r="I20" s="242"/>
      <c r="J20" s="239">
        <f t="shared" si="2"/>
        <v>0</v>
      </c>
      <c r="K20" s="240">
        <f t="shared" si="0"/>
        <v>0</v>
      </c>
    </row>
    <row r="21" spans="1:11" x14ac:dyDescent="0.2">
      <c r="A21" s="91">
        <v>14</v>
      </c>
      <c r="B21" s="241"/>
      <c r="C21" s="112"/>
      <c r="D21" s="234"/>
      <c r="E21" s="235"/>
      <c r="F21" s="242"/>
      <c r="G21" s="243">
        <f t="shared" si="1"/>
        <v>0</v>
      </c>
      <c r="H21" s="242"/>
      <c r="I21" s="242"/>
      <c r="J21" s="239">
        <f t="shared" si="2"/>
        <v>0</v>
      </c>
      <c r="K21" s="240">
        <f t="shared" si="0"/>
        <v>0</v>
      </c>
    </row>
    <row r="22" spans="1:11" x14ac:dyDescent="0.2">
      <c r="A22" s="91">
        <v>15</v>
      </c>
      <c r="B22" s="241"/>
      <c r="C22" s="112"/>
      <c r="D22" s="234"/>
      <c r="E22" s="235"/>
      <c r="F22" s="242"/>
      <c r="G22" s="243">
        <f t="shared" si="1"/>
        <v>0</v>
      </c>
      <c r="H22" s="242"/>
      <c r="I22" s="242"/>
      <c r="J22" s="239">
        <f t="shared" si="2"/>
        <v>0</v>
      </c>
      <c r="K22" s="240">
        <f t="shared" si="0"/>
        <v>0</v>
      </c>
    </row>
    <row r="23" spans="1:11" ht="12.75" thickBot="1" x14ac:dyDescent="0.25">
      <c r="A23" s="523" t="s">
        <v>16</v>
      </c>
      <c r="B23" s="524"/>
      <c r="C23" s="525"/>
      <c r="D23" s="34">
        <f>SUM(D8:D22)</f>
        <v>0</v>
      </c>
      <c r="E23" s="244" t="s">
        <v>22</v>
      </c>
      <c r="F23" s="245" t="s">
        <v>22</v>
      </c>
      <c r="G23" s="246">
        <f>SUM(G8:G22)</f>
        <v>0</v>
      </c>
      <c r="H23" s="247" t="s">
        <v>22</v>
      </c>
      <c r="I23" s="247" t="s">
        <v>22</v>
      </c>
      <c r="J23" s="248" t="s">
        <v>22</v>
      </c>
      <c r="K23" s="249">
        <f>SUM(K8:K22)</f>
        <v>0</v>
      </c>
    </row>
    <row r="24" spans="1:11" ht="7.5" customHeight="1" x14ac:dyDescent="0.2"/>
    <row r="25" spans="1:11" x14ac:dyDescent="0.2">
      <c r="B25" s="490" t="s">
        <v>98</v>
      </c>
      <c r="C25" s="490"/>
      <c r="D25" s="490"/>
      <c r="E25" s="490"/>
    </row>
    <row r="26" spans="1:11" ht="17.25" customHeight="1" x14ac:dyDescent="0.2">
      <c r="A26" s="354" t="s">
        <v>97</v>
      </c>
      <c r="B26" s="492" t="s">
        <v>628</v>
      </c>
      <c r="C26" s="492"/>
      <c r="D26" s="280" t="s">
        <v>621</v>
      </c>
      <c r="E26" s="379" t="s">
        <v>629</v>
      </c>
      <c r="F26" s="379"/>
      <c r="G26" s="379"/>
      <c r="H26" s="379"/>
    </row>
    <row r="27" spans="1:11" ht="17.25" customHeight="1" x14ac:dyDescent="0.2">
      <c r="A27" s="354" t="s">
        <v>96</v>
      </c>
      <c r="B27" s="492" t="s">
        <v>628</v>
      </c>
      <c r="C27" s="492"/>
      <c r="D27" s="280" t="s">
        <v>622</v>
      </c>
      <c r="E27" s="379" t="s">
        <v>629</v>
      </c>
      <c r="F27" s="379"/>
      <c r="G27" s="379"/>
      <c r="H27" s="379"/>
    </row>
    <row r="28" spans="1:11" ht="17.25" customHeight="1" x14ac:dyDescent="0.2">
      <c r="A28" s="354" t="s">
        <v>95</v>
      </c>
      <c r="B28" s="492" t="s">
        <v>628</v>
      </c>
      <c r="C28" s="492"/>
      <c r="D28" s="280" t="s">
        <v>623</v>
      </c>
      <c r="E28" s="379" t="s">
        <v>629</v>
      </c>
      <c r="F28" s="379"/>
      <c r="G28" s="379"/>
      <c r="H28" s="379"/>
    </row>
    <row r="29" spans="1:11" ht="17.25" customHeight="1" x14ac:dyDescent="0.2">
      <c r="A29" s="354" t="s">
        <v>94</v>
      </c>
      <c r="B29" s="492" t="s">
        <v>628</v>
      </c>
      <c r="C29" s="492"/>
      <c r="D29" s="280" t="s">
        <v>624</v>
      </c>
      <c r="E29" s="379" t="s">
        <v>629</v>
      </c>
      <c r="F29" s="379"/>
      <c r="G29" s="379"/>
      <c r="H29" s="379"/>
    </row>
    <row r="30" spans="1:11" ht="15" customHeight="1" x14ac:dyDescent="0.2">
      <c r="A30" s="354" t="s">
        <v>87</v>
      </c>
      <c r="B30" s="492" t="s">
        <v>628</v>
      </c>
      <c r="C30" s="492"/>
      <c r="D30" s="280" t="s">
        <v>625</v>
      </c>
      <c r="E30" s="379" t="s">
        <v>629</v>
      </c>
      <c r="F30" s="379"/>
      <c r="G30" s="379"/>
      <c r="H30" s="379"/>
    </row>
    <row r="31" spans="1:11" ht="17.25" customHeight="1" x14ac:dyDescent="0.2">
      <c r="I31" s="478" t="s">
        <v>523</v>
      </c>
      <c r="J31" s="478"/>
      <c r="K31" s="478"/>
    </row>
    <row r="32" spans="1:11" ht="12.75" x14ac:dyDescent="0.2">
      <c r="I32" s="88"/>
      <c r="J32" s="456" t="s">
        <v>585</v>
      </c>
      <c r="K32" s="456"/>
    </row>
  </sheetData>
  <sheetProtection algorithmName="SHA-512" hashValue="Eh/T3KTbh40+bKTt+eHBSC+N4gPvQI8NVfrhEEhZcoEApIqo4YKtRhspUZDLG2+jnVa6iX3QGjtiCDz3q4CWzw==" saltValue="ZLcSkvdfsjGMNDTuDgbfqA==" spinCount="100000" sheet="1" objects="1" scenarios="1"/>
  <mergeCells count="26">
    <mergeCell ref="C4:D5"/>
    <mergeCell ref="E4:F5"/>
    <mergeCell ref="G4:G5"/>
    <mergeCell ref="H4:I4"/>
    <mergeCell ref="B4:B5"/>
    <mergeCell ref="A1:G1"/>
    <mergeCell ref="A2:C2"/>
    <mergeCell ref="D2:H2"/>
    <mergeCell ref="I31:K31"/>
    <mergeCell ref="B27:C27"/>
    <mergeCell ref="B28:C28"/>
    <mergeCell ref="B29:C29"/>
    <mergeCell ref="B30:C30"/>
    <mergeCell ref="B26:C26"/>
    <mergeCell ref="E26:H26"/>
    <mergeCell ref="E27:H27"/>
    <mergeCell ref="E28:H28"/>
    <mergeCell ref="I1:J1"/>
    <mergeCell ref="J4:J5"/>
    <mergeCell ref="C6:D6"/>
    <mergeCell ref="A4:A5"/>
    <mergeCell ref="E29:H29"/>
    <mergeCell ref="E30:H30"/>
    <mergeCell ref="J32:K32"/>
    <mergeCell ref="B25:E25"/>
    <mergeCell ref="A23:C23"/>
  </mergeCells>
  <pageMargins left="0.25" right="0.25" top="0.55555555555555558" bottom="0.47916666666666669" header="0.3" footer="0.3"/>
  <pageSetup paperSize="9" orientation="landscape" r:id="rId1"/>
  <headerFooter>
    <oddFooter>&amp;L&amp;"Arial,Normalny"&amp;8 1) Dane według ewidencji gruntów i budynków</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view="pageBreakPreview" zoomScale="140" zoomScaleNormal="100" zoomScaleSheetLayoutView="140" workbookViewId="0">
      <selection activeCell="A2" sqref="A2:D2"/>
    </sheetView>
  </sheetViews>
  <sheetFormatPr defaultRowHeight="14.25" x14ac:dyDescent="0.2"/>
  <cols>
    <col min="1" max="1" width="23" style="42" customWidth="1"/>
    <col min="2" max="2" width="21.85546875" style="42" customWidth="1"/>
    <col min="3" max="3" width="17" style="42" customWidth="1"/>
    <col min="4" max="4" width="18.28515625" style="42" customWidth="1"/>
    <col min="5" max="16384" width="9.140625" style="42"/>
  </cols>
  <sheetData>
    <row r="1" spans="1:4" ht="17.25" customHeight="1" x14ac:dyDescent="0.2"/>
    <row r="2" spans="1:4" ht="23.25" customHeight="1" x14ac:dyDescent="0.2">
      <c r="A2" s="529" t="s">
        <v>131</v>
      </c>
      <c r="B2" s="529"/>
      <c r="C2" s="529"/>
      <c r="D2" s="529"/>
    </row>
    <row r="3" spans="1:4" ht="23.25" customHeight="1" x14ac:dyDescent="0.2">
      <c r="A3" s="530" t="s">
        <v>148</v>
      </c>
      <c r="B3" s="530"/>
      <c r="C3" s="530"/>
      <c r="D3" s="530"/>
    </row>
    <row r="4" spans="1:4" ht="23.25" customHeight="1" x14ac:dyDescent="0.2">
      <c r="A4" s="271" t="s">
        <v>149</v>
      </c>
      <c r="B4" s="271" t="s">
        <v>150</v>
      </c>
      <c r="C4" s="271" t="s">
        <v>184</v>
      </c>
      <c r="D4" s="271" t="s">
        <v>151</v>
      </c>
    </row>
    <row r="5" spans="1:4" ht="23.25" customHeight="1" x14ac:dyDescent="0.2">
      <c r="A5" s="43" t="s">
        <v>132</v>
      </c>
      <c r="B5" s="43" t="s">
        <v>136</v>
      </c>
      <c r="C5" s="43" t="s">
        <v>140</v>
      </c>
      <c r="D5" s="43" t="s">
        <v>144</v>
      </c>
    </row>
    <row r="6" spans="1:4" ht="23.25" customHeight="1" x14ac:dyDescent="0.2">
      <c r="A6" s="43" t="s">
        <v>133</v>
      </c>
      <c r="B6" s="43" t="s">
        <v>137</v>
      </c>
      <c r="C6" s="43" t="s">
        <v>141</v>
      </c>
      <c r="D6" s="43" t="s">
        <v>145</v>
      </c>
    </row>
    <row r="7" spans="1:4" ht="23.25" customHeight="1" x14ac:dyDescent="0.2">
      <c r="A7" s="43" t="s">
        <v>134</v>
      </c>
      <c r="B7" s="43" t="s">
        <v>138</v>
      </c>
      <c r="C7" s="43" t="s">
        <v>142</v>
      </c>
      <c r="D7" s="43" t="s">
        <v>146</v>
      </c>
    </row>
    <row r="8" spans="1:4" ht="23.25" customHeight="1" x14ac:dyDescent="0.2">
      <c r="A8" s="43" t="s">
        <v>135</v>
      </c>
      <c r="B8" s="43" t="s">
        <v>139</v>
      </c>
      <c r="C8" s="43" t="s">
        <v>143</v>
      </c>
      <c r="D8" s="43" t="s">
        <v>147</v>
      </c>
    </row>
  </sheetData>
  <sheetProtection algorithmName="SHA-512" hashValue="nTzdDwYHQAk/VoZqbzAbBtRmzHOdkuQiahuOfZ3DnA/TxG9oX2gduHx9JJmcZi4adIzBWavlBKMiw+P760WMjQ==" saltValue="udSCGG+MpxnyHW50nLM5OQ==" spinCount="100000" sheet="1" objects="1" scenarios="1"/>
  <mergeCells count="2">
    <mergeCell ref="A2:D2"/>
    <mergeCell ref="A3:D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A689"/>
  <sheetViews>
    <sheetView topLeftCell="K1" zoomScale="90" zoomScaleNormal="90" zoomScaleSheetLayoutView="100" workbookViewId="0">
      <selection activeCell="K2" sqref="K2"/>
    </sheetView>
  </sheetViews>
  <sheetFormatPr defaultColWidth="9.140625" defaultRowHeight="15" x14ac:dyDescent="0.25"/>
  <cols>
    <col min="1" max="1" width="10" style="82" hidden="1" customWidth="1"/>
    <col min="2" max="2" width="35.5703125" style="82" hidden="1" customWidth="1"/>
    <col min="3" max="3" width="57" style="82" hidden="1" customWidth="1"/>
    <col min="4" max="4" width="12.85546875" style="82" hidden="1" customWidth="1"/>
    <col min="5" max="5" width="5.140625" style="82" hidden="1" customWidth="1"/>
    <col min="6" max="6" width="11.42578125" style="82" hidden="1" customWidth="1"/>
    <col min="7" max="7" width="11.85546875" style="82" hidden="1" customWidth="1"/>
    <col min="8" max="9" width="9.85546875" style="82" hidden="1" customWidth="1"/>
    <col min="10" max="10" width="13.42578125" style="82" hidden="1" customWidth="1"/>
    <col min="11" max="11" width="58.85546875" style="82" customWidth="1"/>
    <col min="12" max="12" width="9.140625" style="82" customWidth="1"/>
    <col min="13" max="15" width="9.85546875" style="82" hidden="1" customWidth="1"/>
    <col min="16" max="28" width="0" style="82" hidden="1" customWidth="1"/>
    <col min="29" max="16382" width="9.140625" style="82"/>
    <col min="16383" max="16383" width="4.42578125" style="82" customWidth="1"/>
    <col min="16384" max="16384" width="14.140625" style="82" customWidth="1"/>
  </cols>
  <sheetData>
    <row r="2" spans="1:27" ht="16.5" x14ac:dyDescent="0.3">
      <c r="A2" s="209" t="s">
        <v>175</v>
      </c>
      <c r="B2" s="209" t="s">
        <v>514</v>
      </c>
      <c r="C2" s="209" t="s">
        <v>176</v>
      </c>
      <c r="D2" s="209" t="s">
        <v>177</v>
      </c>
      <c r="E2" s="209" t="s">
        <v>178</v>
      </c>
      <c r="F2" s="209" t="s">
        <v>179</v>
      </c>
      <c r="G2" s="209" t="s">
        <v>180</v>
      </c>
      <c r="H2" s="82" t="s">
        <v>513</v>
      </c>
      <c r="I2" s="210"/>
      <c r="J2" s="209" t="s">
        <v>175</v>
      </c>
      <c r="K2" s="209" t="s">
        <v>176</v>
      </c>
      <c r="L2" s="209" t="s">
        <v>177</v>
      </c>
      <c r="M2" s="209" t="s">
        <v>178</v>
      </c>
      <c r="N2" s="209" t="s">
        <v>179</v>
      </c>
      <c r="O2" s="209" t="s">
        <v>180</v>
      </c>
      <c r="Q2" s="209" t="s">
        <v>175</v>
      </c>
      <c r="R2" s="209" t="s">
        <v>176</v>
      </c>
      <c r="S2" s="209" t="s">
        <v>177</v>
      </c>
      <c r="T2" s="209" t="s">
        <v>178</v>
      </c>
      <c r="U2" s="209" t="s">
        <v>179</v>
      </c>
      <c r="V2" s="209" t="s">
        <v>180</v>
      </c>
    </row>
    <row r="3" spans="1:27" ht="16.5" x14ac:dyDescent="0.3">
      <c r="A3" s="211" t="s">
        <v>181</v>
      </c>
      <c r="B3" s="211" t="str">
        <f>Tabela_NS_S_OUT[[#This Row],[FADN_REG]]&amp;Tabela_NS_S_OUT[[#This Row],[NAZWA]]</f>
        <v>AZboża na ziarno</v>
      </c>
      <c r="C3" s="211" t="s">
        <v>182</v>
      </c>
      <c r="D3" s="211" t="s">
        <v>183</v>
      </c>
      <c r="E3" s="211" t="s">
        <v>149</v>
      </c>
      <c r="F3" s="212">
        <v>49.34</v>
      </c>
      <c r="G3" s="212">
        <v>61.37</v>
      </c>
      <c r="I3" s="213"/>
      <c r="J3" s="211" t="s">
        <v>181</v>
      </c>
      <c r="K3" s="211" t="s">
        <v>182</v>
      </c>
      <c r="L3" s="211" t="s">
        <v>183</v>
      </c>
      <c r="M3" s="211" t="s">
        <v>149</v>
      </c>
      <c r="N3" s="212">
        <v>49.34</v>
      </c>
      <c r="O3" s="212">
        <v>61.37</v>
      </c>
      <c r="T3" s="82" t="s">
        <v>149</v>
      </c>
    </row>
    <row r="4" spans="1:27" ht="16.5" x14ac:dyDescent="0.3">
      <c r="A4" s="211" t="s">
        <v>181</v>
      </c>
      <c r="B4" s="211" t="str">
        <f>Tabela_NS_S_OUT[[#This Row],[FADN_REG]]&amp;Tabela_NS_S_OUT[[#This Row],[NAZWA]]</f>
        <v>BZboża na ziarno</v>
      </c>
      <c r="C4" s="211" t="s">
        <v>182</v>
      </c>
      <c r="D4" s="211" t="s">
        <v>183</v>
      </c>
      <c r="E4" s="211" t="s">
        <v>150</v>
      </c>
      <c r="F4" s="212">
        <v>53.75</v>
      </c>
      <c r="G4" s="212">
        <v>59.4</v>
      </c>
      <c r="I4" s="213"/>
      <c r="J4" s="211" t="s">
        <v>185</v>
      </c>
      <c r="K4" s="211" t="s">
        <v>186</v>
      </c>
      <c r="L4" s="211" t="s">
        <v>183</v>
      </c>
      <c r="M4" s="211" t="s">
        <v>149</v>
      </c>
      <c r="N4" s="212">
        <v>57.81</v>
      </c>
      <c r="O4" s="212">
        <v>66.989999999999995</v>
      </c>
    </row>
    <row r="5" spans="1:27" ht="16.5" x14ac:dyDescent="0.3">
      <c r="A5" s="211" t="s">
        <v>181</v>
      </c>
      <c r="B5" s="211" t="str">
        <f>Tabela_NS_S_OUT[[#This Row],[FADN_REG]]&amp;Tabela_NS_S_OUT[[#This Row],[NAZWA]]</f>
        <v>CZboża na ziarno</v>
      </c>
      <c r="C5" s="211" t="s">
        <v>182</v>
      </c>
      <c r="D5" s="211" t="s">
        <v>183</v>
      </c>
      <c r="E5" s="211" t="s">
        <v>184</v>
      </c>
      <c r="F5" s="212">
        <v>44.78</v>
      </c>
      <c r="G5" s="212">
        <v>59.15</v>
      </c>
      <c r="I5" s="213"/>
      <c r="J5" s="211" t="s">
        <v>187</v>
      </c>
      <c r="K5" s="211" t="s">
        <v>188</v>
      </c>
      <c r="L5" s="211" t="s">
        <v>183</v>
      </c>
      <c r="M5" s="211" t="s">
        <v>149</v>
      </c>
      <c r="N5" s="212">
        <v>44.77</v>
      </c>
      <c r="O5" s="212">
        <v>64.97</v>
      </c>
    </row>
    <row r="6" spans="1:27" ht="16.5" x14ac:dyDescent="0.3">
      <c r="A6" s="211" t="s">
        <v>181</v>
      </c>
      <c r="B6" s="211" t="str">
        <f>Tabela_NS_S_OUT[[#This Row],[FADN_REG]]&amp;Tabela_NS_S_OUT[[#This Row],[NAZWA]]</f>
        <v>DZboża na ziarno</v>
      </c>
      <c r="C6" s="211" t="s">
        <v>182</v>
      </c>
      <c r="D6" s="211" t="s">
        <v>183</v>
      </c>
      <c r="E6" s="211" t="s">
        <v>151</v>
      </c>
      <c r="F6" s="212">
        <v>52.18</v>
      </c>
      <c r="G6" s="212">
        <v>57.36</v>
      </c>
      <c r="I6" s="213"/>
      <c r="J6" s="211" t="s">
        <v>189</v>
      </c>
      <c r="K6" s="211" t="s">
        <v>190</v>
      </c>
      <c r="L6" s="211" t="s">
        <v>183</v>
      </c>
      <c r="M6" s="211" t="s">
        <v>149</v>
      </c>
      <c r="N6" s="212">
        <v>60.21</v>
      </c>
      <c r="O6" s="212">
        <v>67.23</v>
      </c>
    </row>
    <row r="7" spans="1:27" ht="16.5" x14ac:dyDescent="0.3">
      <c r="A7" s="211" t="s">
        <v>185</v>
      </c>
      <c r="B7" s="211" t="str">
        <f>Tabela_NS_S_OUT[[#This Row],[FADN_REG]]&amp;Tabela_NS_S_OUT[[#This Row],[NAZWA]]</f>
        <v>APszenica zwyczajna ogółem na ziarno</v>
      </c>
      <c r="C7" s="211" t="s">
        <v>186</v>
      </c>
      <c r="D7" s="211" t="s">
        <v>183</v>
      </c>
      <c r="E7" s="211" t="s">
        <v>149</v>
      </c>
      <c r="F7" s="212">
        <v>57.81</v>
      </c>
      <c r="G7" s="212">
        <v>66.989999999999995</v>
      </c>
      <c r="I7" s="213"/>
      <c r="J7" s="211" t="s">
        <v>191</v>
      </c>
      <c r="K7" s="211" t="s">
        <v>192</v>
      </c>
      <c r="L7" s="211" t="s">
        <v>183</v>
      </c>
      <c r="M7" s="211" t="s">
        <v>149</v>
      </c>
      <c r="N7" s="212">
        <v>39.159999999999997</v>
      </c>
      <c r="O7" s="212">
        <v>50.95</v>
      </c>
    </row>
    <row r="8" spans="1:27" ht="16.5" x14ac:dyDescent="0.3">
      <c r="A8" s="211" t="s">
        <v>185</v>
      </c>
      <c r="B8" s="211" t="str">
        <f>Tabela_NS_S_OUT[[#This Row],[FADN_REG]]&amp;Tabela_NS_S_OUT[[#This Row],[NAZWA]]</f>
        <v>BPszenica zwyczajna ogółem na ziarno</v>
      </c>
      <c r="C8" s="211" t="s">
        <v>186</v>
      </c>
      <c r="D8" s="211" t="s">
        <v>183</v>
      </c>
      <c r="E8" s="211" t="s">
        <v>150</v>
      </c>
      <c r="F8" s="212">
        <v>60.24</v>
      </c>
      <c r="G8" s="212">
        <v>64.680000000000007</v>
      </c>
      <c r="I8" s="213"/>
      <c r="J8" s="211" t="s">
        <v>193</v>
      </c>
      <c r="K8" s="211" t="s">
        <v>194</v>
      </c>
      <c r="L8" s="211" t="s">
        <v>183</v>
      </c>
      <c r="M8" s="211" t="s">
        <v>149</v>
      </c>
      <c r="N8" s="212">
        <v>35.18</v>
      </c>
      <c r="O8" s="212">
        <v>50.31</v>
      </c>
      <c r="AA8" s="82">
        <f>AA4+1</f>
        <v>1</v>
      </c>
    </row>
    <row r="9" spans="1:27" ht="16.5" x14ac:dyDescent="0.3">
      <c r="A9" s="211" t="s">
        <v>185</v>
      </c>
      <c r="B9" s="211" t="str">
        <f>Tabela_NS_S_OUT[[#This Row],[FADN_REG]]&amp;Tabela_NS_S_OUT[[#This Row],[NAZWA]]</f>
        <v>CPszenica zwyczajna ogółem na ziarno</v>
      </c>
      <c r="C9" s="211" t="s">
        <v>186</v>
      </c>
      <c r="D9" s="211" t="s">
        <v>183</v>
      </c>
      <c r="E9" s="211" t="s">
        <v>184</v>
      </c>
      <c r="F9" s="212">
        <v>55.02</v>
      </c>
      <c r="G9" s="212">
        <v>63.71</v>
      </c>
      <c r="I9" s="213"/>
      <c r="J9" s="211" t="s">
        <v>195</v>
      </c>
      <c r="K9" s="211" t="s">
        <v>196</v>
      </c>
      <c r="L9" s="211" t="s">
        <v>183</v>
      </c>
      <c r="M9" s="211" t="s">
        <v>149</v>
      </c>
      <c r="N9" s="212">
        <v>39.380000000000003</v>
      </c>
      <c r="O9" s="212">
        <v>50.97</v>
      </c>
      <c r="AA9" s="82">
        <f t="shared" ref="AA9:AA10" si="0">AA5+1</f>
        <v>1</v>
      </c>
    </row>
    <row r="10" spans="1:27" ht="16.5" x14ac:dyDescent="0.3">
      <c r="A10" s="211" t="s">
        <v>185</v>
      </c>
      <c r="B10" s="211" t="str">
        <f>Tabela_NS_S_OUT[[#This Row],[FADN_REG]]&amp;Tabela_NS_S_OUT[[#This Row],[NAZWA]]</f>
        <v>DPszenica zwyczajna ogółem na ziarno</v>
      </c>
      <c r="C10" s="211" t="s">
        <v>186</v>
      </c>
      <c r="D10" s="211" t="s">
        <v>183</v>
      </c>
      <c r="E10" s="211" t="s">
        <v>151</v>
      </c>
      <c r="F10" s="212">
        <v>56.94</v>
      </c>
      <c r="G10" s="212">
        <v>61.29</v>
      </c>
      <c r="I10" s="213"/>
      <c r="J10" s="211" t="s">
        <v>197</v>
      </c>
      <c r="K10" s="211" t="s">
        <v>198</v>
      </c>
      <c r="L10" s="211" t="s">
        <v>183</v>
      </c>
      <c r="M10" s="211" t="s">
        <v>149</v>
      </c>
      <c r="N10" s="212">
        <v>43.29</v>
      </c>
      <c r="O10" s="212">
        <v>58.16</v>
      </c>
      <c r="AA10" s="82">
        <f t="shared" si="0"/>
        <v>1</v>
      </c>
    </row>
    <row r="11" spans="1:27" ht="16.5" x14ac:dyDescent="0.3">
      <c r="A11" s="211" t="s">
        <v>187</v>
      </c>
      <c r="B11" s="211" t="str">
        <f>Tabela_NS_S_OUT[[#This Row],[FADN_REG]]&amp;Tabela_NS_S_OUT[[#This Row],[NAZWA]]</f>
        <v>APszenica zwyczajna jara na ziarno</v>
      </c>
      <c r="C11" s="211" t="s">
        <v>188</v>
      </c>
      <c r="D11" s="211" t="s">
        <v>183</v>
      </c>
      <c r="E11" s="211" t="s">
        <v>149</v>
      </c>
      <c r="F11" s="212">
        <v>44.77</v>
      </c>
      <c r="G11" s="212">
        <v>64.97</v>
      </c>
      <c r="I11" s="213"/>
      <c r="J11" s="211" t="s">
        <v>199</v>
      </c>
      <c r="K11" s="211" t="s">
        <v>200</v>
      </c>
      <c r="L11" s="211" t="s">
        <v>183</v>
      </c>
      <c r="M11" s="211" t="s">
        <v>149</v>
      </c>
      <c r="N11" s="212">
        <v>41.82</v>
      </c>
      <c r="O11" s="212">
        <v>58.64</v>
      </c>
    </row>
    <row r="12" spans="1:27" ht="16.5" x14ac:dyDescent="0.3">
      <c r="A12" s="211" t="s">
        <v>187</v>
      </c>
      <c r="B12" s="211" t="str">
        <f>Tabela_NS_S_OUT[[#This Row],[FADN_REG]]&amp;Tabela_NS_S_OUT[[#This Row],[NAZWA]]</f>
        <v>BPszenica zwyczajna jara na ziarno</v>
      </c>
      <c r="C12" s="211" t="s">
        <v>188</v>
      </c>
      <c r="D12" s="211" t="s">
        <v>183</v>
      </c>
      <c r="E12" s="211" t="s">
        <v>150</v>
      </c>
      <c r="F12" s="212">
        <v>47.21</v>
      </c>
      <c r="G12" s="212">
        <v>65.010000000000005</v>
      </c>
      <c r="I12" s="213"/>
      <c r="J12" s="211" t="s">
        <v>201</v>
      </c>
      <c r="K12" s="211" t="s">
        <v>202</v>
      </c>
      <c r="L12" s="211" t="s">
        <v>183</v>
      </c>
      <c r="M12" s="211" t="s">
        <v>149</v>
      </c>
      <c r="N12" s="212">
        <v>48.98</v>
      </c>
      <c r="O12" s="212">
        <v>57.49</v>
      </c>
    </row>
    <row r="13" spans="1:27" ht="16.5" x14ac:dyDescent="0.3">
      <c r="A13" s="211" t="s">
        <v>187</v>
      </c>
      <c r="B13" s="211" t="str">
        <f>Tabela_NS_S_OUT[[#This Row],[FADN_REG]]&amp;Tabela_NS_S_OUT[[#This Row],[NAZWA]]</f>
        <v>CPszenica zwyczajna jara na ziarno</v>
      </c>
      <c r="C13" s="211" t="s">
        <v>188</v>
      </c>
      <c r="D13" s="211" t="s">
        <v>183</v>
      </c>
      <c r="E13" s="211" t="s">
        <v>184</v>
      </c>
      <c r="F13" s="212">
        <v>45.25</v>
      </c>
      <c r="G13" s="212">
        <v>64.03</v>
      </c>
      <c r="I13" s="213"/>
      <c r="J13" s="211" t="s">
        <v>203</v>
      </c>
      <c r="K13" s="211" t="s">
        <v>204</v>
      </c>
      <c r="L13" s="211" t="s">
        <v>183</v>
      </c>
      <c r="M13" s="211" t="s">
        <v>149</v>
      </c>
      <c r="N13" s="212">
        <v>34.65</v>
      </c>
      <c r="O13" s="212">
        <v>50.66</v>
      </c>
    </row>
    <row r="14" spans="1:27" ht="16.5" x14ac:dyDescent="0.3">
      <c r="A14" s="211" t="s">
        <v>187</v>
      </c>
      <c r="B14" s="211" t="str">
        <f>Tabela_NS_S_OUT[[#This Row],[FADN_REG]]&amp;Tabela_NS_S_OUT[[#This Row],[NAZWA]]</f>
        <v>DPszenica zwyczajna jara na ziarno</v>
      </c>
      <c r="C14" s="211" t="s">
        <v>188</v>
      </c>
      <c r="D14" s="211" t="s">
        <v>183</v>
      </c>
      <c r="E14" s="211" t="s">
        <v>151</v>
      </c>
      <c r="F14" s="212">
        <v>48.5</v>
      </c>
      <c r="G14" s="212">
        <v>62.52</v>
      </c>
      <c r="I14" s="213"/>
      <c r="J14" s="211" t="s">
        <v>205</v>
      </c>
      <c r="K14" s="211" t="s">
        <v>206</v>
      </c>
      <c r="L14" s="211" t="s">
        <v>183</v>
      </c>
      <c r="M14" s="211" t="s">
        <v>149</v>
      </c>
      <c r="N14" s="212">
        <v>45.95</v>
      </c>
      <c r="O14" s="212">
        <v>56.53</v>
      </c>
    </row>
    <row r="15" spans="1:27" ht="16.5" x14ac:dyDescent="0.3">
      <c r="A15" s="211" t="s">
        <v>189</v>
      </c>
      <c r="B15" s="211" t="str">
        <f>Tabela_NS_S_OUT[[#This Row],[FADN_REG]]&amp;Tabela_NS_S_OUT[[#This Row],[NAZWA]]</f>
        <v>APszenica zwyczajna ozima na ziarno</v>
      </c>
      <c r="C15" s="211" t="s">
        <v>190</v>
      </c>
      <c r="D15" s="211" t="s">
        <v>183</v>
      </c>
      <c r="E15" s="211" t="s">
        <v>149</v>
      </c>
      <c r="F15" s="212">
        <v>60.21</v>
      </c>
      <c r="G15" s="212">
        <v>67.23</v>
      </c>
      <c r="I15" s="213"/>
      <c r="J15" s="211" t="s">
        <v>207</v>
      </c>
      <c r="K15" s="211" t="s">
        <v>208</v>
      </c>
      <c r="L15" s="211" t="s">
        <v>183</v>
      </c>
      <c r="M15" s="211" t="s">
        <v>149</v>
      </c>
      <c r="N15" s="212">
        <v>39.44</v>
      </c>
      <c r="O15" s="212">
        <v>56.96</v>
      </c>
    </row>
    <row r="16" spans="1:27" ht="16.5" x14ac:dyDescent="0.3">
      <c r="A16" s="211" t="s">
        <v>189</v>
      </c>
      <c r="B16" s="211" t="str">
        <f>Tabela_NS_S_OUT[[#This Row],[FADN_REG]]&amp;Tabela_NS_S_OUT[[#This Row],[NAZWA]]</f>
        <v>BPszenica zwyczajna ozima na ziarno</v>
      </c>
      <c r="C16" s="214" t="s">
        <v>190</v>
      </c>
      <c r="D16" s="211" t="s">
        <v>183</v>
      </c>
      <c r="E16" s="211" t="s">
        <v>150</v>
      </c>
      <c r="F16" s="212">
        <v>62.19</v>
      </c>
      <c r="G16" s="212">
        <v>64.650000000000006</v>
      </c>
      <c r="I16" s="213"/>
      <c r="J16" s="211" t="s">
        <v>209</v>
      </c>
      <c r="K16" s="211" t="s">
        <v>210</v>
      </c>
      <c r="L16" s="211" t="s">
        <v>183</v>
      </c>
      <c r="M16" s="211" t="s">
        <v>149</v>
      </c>
      <c r="N16" s="212">
        <v>47.01</v>
      </c>
      <c r="O16" s="212">
        <v>56.41</v>
      </c>
    </row>
    <row r="17" spans="1:15" ht="16.5" x14ac:dyDescent="0.3">
      <c r="A17" s="211" t="s">
        <v>189</v>
      </c>
      <c r="B17" s="211" t="str">
        <f>Tabela_NS_S_OUT[[#This Row],[FADN_REG]]&amp;Tabela_NS_S_OUT[[#This Row],[NAZWA]]</f>
        <v>CPszenica zwyczajna ozima na ziarno</v>
      </c>
      <c r="C17" s="211" t="s">
        <v>190</v>
      </c>
      <c r="D17" s="211" t="s">
        <v>183</v>
      </c>
      <c r="E17" s="211" t="s">
        <v>184</v>
      </c>
      <c r="F17" s="212">
        <v>57.3</v>
      </c>
      <c r="G17" s="212">
        <v>63.68</v>
      </c>
      <c r="I17" s="213"/>
      <c r="J17" s="211" t="s">
        <v>211</v>
      </c>
      <c r="K17" s="211" t="s">
        <v>212</v>
      </c>
      <c r="L17" s="211" t="s">
        <v>183</v>
      </c>
      <c r="M17" s="211" t="s">
        <v>149</v>
      </c>
      <c r="N17" s="212">
        <v>35.93</v>
      </c>
      <c r="O17" s="212">
        <v>53.57</v>
      </c>
    </row>
    <row r="18" spans="1:15" ht="16.5" x14ac:dyDescent="0.3">
      <c r="A18" s="211" t="s">
        <v>189</v>
      </c>
      <c r="B18" s="211" t="str">
        <f>Tabela_NS_S_OUT[[#This Row],[FADN_REG]]&amp;Tabela_NS_S_OUT[[#This Row],[NAZWA]]</f>
        <v>DPszenica zwyczajna ozima na ziarno</v>
      </c>
      <c r="C18" s="211" t="s">
        <v>190</v>
      </c>
      <c r="D18" s="211" t="s">
        <v>183</v>
      </c>
      <c r="E18" s="211" t="s">
        <v>151</v>
      </c>
      <c r="F18" s="212">
        <v>58.26</v>
      </c>
      <c r="G18" s="212">
        <v>61.23</v>
      </c>
      <c r="I18" s="213"/>
      <c r="J18" s="211" t="s">
        <v>213</v>
      </c>
      <c r="K18" s="211" t="s">
        <v>214</v>
      </c>
      <c r="L18" s="211" t="s">
        <v>183</v>
      </c>
      <c r="M18" s="211" t="s">
        <v>149</v>
      </c>
      <c r="N18" s="212">
        <v>35.909999999999997</v>
      </c>
      <c r="O18" s="212">
        <v>53.57</v>
      </c>
    </row>
    <row r="19" spans="1:15" ht="16.5" x14ac:dyDescent="0.3">
      <c r="A19" s="211" t="s">
        <v>191</v>
      </c>
      <c r="B19" s="211" t="str">
        <f>Tabela_NS_S_OUT[[#This Row],[FADN_REG]]&amp;Tabela_NS_S_OUT[[#This Row],[NAZWA]]</f>
        <v>AŻyto ogółem na ziarno</v>
      </c>
      <c r="C19" s="211" t="s">
        <v>192</v>
      </c>
      <c r="D19" s="211" t="s">
        <v>183</v>
      </c>
      <c r="E19" s="211" t="s">
        <v>149</v>
      </c>
      <c r="F19" s="212">
        <v>39.159999999999997</v>
      </c>
      <c r="G19" s="212">
        <v>50.95</v>
      </c>
      <c r="I19" s="213"/>
      <c r="J19" s="211" t="s">
        <v>215</v>
      </c>
      <c r="K19" s="211" t="s">
        <v>216</v>
      </c>
      <c r="L19" s="211" t="s">
        <v>183</v>
      </c>
      <c r="M19" s="211" t="s">
        <v>149</v>
      </c>
      <c r="N19" s="212">
        <v>36.56</v>
      </c>
      <c r="O19" s="212">
        <v>54.54</v>
      </c>
    </row>
    <row r="20" spans="1:15" ht="16.5" x14ac:dyDescent="0.3">
      <c r="A20" s="211" t="s">
        <v>191</v>
      </c>
      <c r="B20" s="211" t="str">
        <f>Tabela_NS_S_OUT[[#This Row],[FADN_REG]]&amp;Tabela_NS_S_OUT[[#This Row],[NAZWA]]</f>
        <v>BŻyto ogółem na ziarno</v>
      </c>
      <c r="C20" s="211" t="s">
        <v>192</v>
      </c>
      <c r="D20" s="211" t="s">
        <v>183</v>
      </c>
      <c r="E20" s="211" t="s">
        <v>150</v>
      </c>
      <c r="F20" s="212">
        <v>37.07</v>
      </c>
      <c r="G20" s="212">
        <v>51.32</v>
      </c>
      <c r="I20" s="213"/>
      <c r="J20" s="211" t="s">
        <v>217</v>
      </c>
      <c r="K20" s="211" t="s">
        <v>218</v>
      </c>
      <c r="L20" s="211" t="s">
        <v>183</v>
      </c>
      <c r="M20" s="211" t="s">
        <v>149</v>
      </c>
      <c r="N20" s="212">
        <v>71.14</v>
      </c>
      <c r="O20" s="212">
        <v>48.2</v>
      </c>
    </row>
    <row r="21" spans="1:15" ht="16.5" x14ac:dyDescent="0.3">
      <c r="A21" s="211" t="s">
        <v>191</v>
      </c>
      <c r="B21" s="211" t="str">
        <f>Tabela_NS_S_OUT[[#This Row],[FADN_REG]]&amp;Tabela_NS_S_OUT[[#This Row],[NAZWA]]</f>
        <v>CŻyto ogółem na ziarno</v>
      </c>
      <c r="C21" s="211" t="s">
        <v>192</v>
      </c>
      <c r="D21" s="211" t="s">
        <v>183</v>
      </c>
      <c r="E21" s="211" t="s">
        <v>184</v>
      </c>
      <c r="F21" s="212">
        <v>30</v>
      </c>
      <c r="G21" s="212">
        <v>49.39</v>
      </c>
      <c r="I21" s="213"/>
      <c r="J21" s="211" t="s">
        <v>219</v>
      </c>
      <c r="K21" s="211" t="s">
        <v>220</v>
      </c>
      <c r="L21" s="211" t="s">
        <v>183</v>
      </c>
      <c r="M21" s="211" t="s">
        <v>149</v>
      </c>
      <c r="N21" s="212">
        <v>11.99</v>
      </c>
      <c r="O21" s="212">
        <v>116.72</v>
      </c>
    </row>
    <row r="22" spans="1:15" ht="16.5" x14ac:dyDescent="0.3">
      <c r="A22" s="211" t="s">
        <v>191</v>
      </c>
      <c r="B22" s="211" t="str">
        <f>Tabela_NS_S_OUT[[#This Row],[FADN_REG]]&amp;Tabela_NS_S_OUT[[#This Row],[NAZWA]]</f>
        <v>DŻyto ogółem na ziarno</v>
      </c>
      <c r="C22" s="211" t="s">
        <v>192</v>
      </c>
      <c r="D22" s="211" t="s">
        <v>183</v>
      </c>
      <c r="E22" s="211" t="s">
        <v>151</v>
      </c>
      <c r="F22" s="212">
        <v>33.270000000000003</v>
      </c>
      <c r="G22" s="212">
        <v>49.36</v>
      </c>
      <c r="I22" s="213"/>
      <c r="J22" s="211" t="s">
        <v>221</v>
      </c>
      <c r="K22" s="211" t="s">
        <v>222</v>
      </c>
      <c r="L22" s="211" t="s">
        <v>183</v>
      </c>
      <c r="M22" s="211" t="s">
        <v>149</v>
      </c>
      <c r="N22" s="212">
        <v>13.38</v>
      </c>
      <c r="O22" s="212">
        <v>124.68</v>
      </c>
    </row>
    <row r="23" spans="1:15" ht="16.5" x14ac:dyDescent="0.3">
      <c r="A23" s="211" t="s">
        <v>193</v>
      </c>
      <c r="B23" s="211" t="str">
        <f>Tabela_NS_S_OUT[[#This Row],[FADN_REG]]&amp;Tabela_NS_S_OUT[[#This Row],[NAZWA]]</f>
        <v>AŻyto jare na ziarno</v>
      </c>
      <c r="C23" s="211" t="s">
        <v>194</v>
      </c>
      <c r="D23" s="211" t="s">
        <v>183</v>
      </c>
      <c r="E23" s="211" t="s">
        <v>149</v>
      </c>
      <c r="F23" s="212">
        <v>35.18</v>
      </c>
      <c r="G23" s="212">
        <v>50.31</v>
      </c>
      <c r="I23" s="213"/>
      <c r="J23" s="211" t="s">
        <v>223</v>
      </c>
      <c r="K23" s="211" t="s">
        <v>224</v>
      </c>
      <c r="L23" s="211" t="s">
        <v>183</v>
      </c>
      <c r="M23" s="211" t="s">
        <v>149</v>
      </c>
      <c r="N23" s="212">
        <v>7.53</v>
      </c>
      <c r="O23" s="212">
        <v>77.760000000000005</v>
      </c>
    </row>
    <row r="24" spans="1:15" ht="16.5" x14ac:dyDescent="0.3">
      <c r="A24" s="211" t="s">
        <v>193</v>
      </c>
      <c r="B24" s="211" t="str">
        <f>Tabela_NS_S_OUT[[#This Row],[FADN_REG]]&amp;Tabela_NS_S_OUT[[#This Row],[NAZWA]]</f>
        <v>BŻyto jare na ziarno</v>
      </c>
      <c r="C24" s="211" t="s">
        <v>194</v>
      </c>
      <c r="D24" s="211" t="s">
        <v>183</v>
      </c>
      <c r="E24" s="211" t="s">
        <v>150</v>
      </c>
      <c r="F24" s="212">
        <v>32.78</v>
      </c>
      <c r="G24" s="212">
        <v>49.4</v>
      </c>
      <c r="I24" s="213"/>
      <c r="J24" s="211" t="s">
        <v>225</v>
      </c>
      <c r="K24" s="211" t="s">
        <v>226</v>
      </c>
      <c r="L24" s="211" t="s">
        <v>183</v>
      </c>
      <c r="M24" s="211" t="s">
        <v>149</v>
      </c>
      <c r="N24" s="212">
        <v>22.69</v>
      </c>
      <c r="O24" s="212">
        <v>85.25</v>
      </c>
    </row>
    <row r="25" spans="1:15" ht="16.5" x14ac:dyDescent="0.3">
      <c r="A25" s="211" t="s">
        <v>193</v>
      </c>
      <c r="B25" s="211" t="str">
        <f>Tabela_NS_S_OUT[[#This Row],[FADN_REG]]&amp;Tabela_NS_S_OUT[[#This Row],[NAZWA]]</f>
        <v>CŻyto jare na ziarno</v>
      </c>
      <c r="C25" s="211" t="s">
        <v>194</v>
      </c>
      <c r="D25" s="211" t="s">
        <v>183</v>
      </c>
      <c r="E25" s="211" t="s">
        <v>184</v>
      </c>
      <c r="F25" s="212">
        <v>31.15</v>
      </c>
      <c r="G25" s="212">
        <v>51.85</v>
      </c>
      <c r="I25" s="213"/>
      <c r="J25" s="211" t="s">
        <v>227</v>
      </c>
      <c r="K25" s="211" t="s">
        <v>228</v>
      </c>
      <c r="L25" s="211" t="s">
        <v>183</v>
      </c>
      <c r="M25" s="211" t="s">
        <v>149</v>
      </c>
      <c r="N25" s="212">
        <v>21.69</v>
      </c>
      <c r="O25" s="212">
        <v>117.66</v>
      </c>
    </row>
    <row r="26" spans="1:15" ht="16.5" x14ac:dyDescent="0.3">
      <c r="A26" s="211" t="s">
        <v>193</v>
      </c>
      <c r="B26" s="211" t="str">
        <f>Tabela_NS_S_OUT[[#This Row],[FADN_REG]]&amp;Tabela_NS_S_OUT[[#This Row],[NAZWA]]</f>
        <v>DŻyto jare na ziarno</v>
      </c>
      <c r="C26" s="211" t="s">
        <v>194</v>
      </c>
      <c r="D26" s="211" t="s">
        <v>183</v>
      </c>
      <c r="E26" s="211" t="s">
        <v>151</v>
      </c>
      <c r="F26" s="212">
        <v>34.659999999999997</v>
      </c>
      <c r="G26" s="212">
        <v>50.65</v>
      </c>
      <c r="I26" s="213"/>
      <c r="J26" s="211" t="s">
        <v>229</v>
      </c>
      <c r="K26" s="211" t="s">
        <v>230</v>
      </c>
      <c r="L26" s="211" t="s">
        <v>183</v>
      </c>
      <c r="M26" s="211" t="s">
        <v>149</v>
      </c>
      <c r="N26" s="212">
        <v>34.700000000000003</v>
      </c>
      <c r="O26" s="212">
        <v>93.69</v>
      </c>
    </row>
    <row r="27" spans="1:15" ht="16.5" x14ac:dyDescent="0.3">
      <c r="A27" s="211" t="s">
        <v>195</v>
      </c>
      <c r="B27" s="211" t="str">
        <f>Tabela_NS_S_OUT[[#This Row],[FADN_REG]]&amp;Tabela_NS_S_OUT[[#This Row],[NAZWA]]</f>
        <v>AŻyto ozime na ziarno</v>
      </c>
      <c r="C27" s="211" t="s">
        <v>196</v>
      </c>
      <c r="D27" s="211" t="s">
        <v>183</v>
      </c>
      <c r="E27" s="211" t="s">
        <v>149</v>
      </c>
      <c r="F27" s="212">
        <v>39.380000000000003</v>
      </c>
      <c r="G27" s="212">
        <v>50.97</v>
      </c>
      <c r="I27" s="213"/>
      <c r="J27" s="211" t="s">
        <v>231</v>
      </c>
      <c r="K27" s="211" t="s">
        <v>232</v>
      </c>
      <c r="L27" s="211" t="s">
        <v>183</v>
      </c>
      <c r="M27" s="211" t="s">
        <v>149</v>
      </c>
      <c r="N27" s="212">
        <v>22.96</v>
      </c>
      <c r="O27" s="212">
        <v>327.81</v>
      </c>
    </row>
    <row r="28" spans="1:15" ht="16.5" x14ac:dyDescent="0.3">
      <c r="A28" s="211" t="s">
        <v>195</v>
      </c>
      <c r="B28" s="211" t="str">
        <f>Tabela_NS_S_OUT[[#This Row],[FADN_REG]]&amp;Tabela_NS_S_OUT[[#This Row],[NAZWA]]</f>
        <v>BŻyto ozime na ziarno</v>
      </c>
      <c r="C28" s="211" t="s">
        <v>196</v>
      </c>
      <c r="D28" s="211" t="s">
        <v>183</v>
      </c>
      <c r="E28" s="211" t="s">
        <v>150</v>
      </c>
      <c r="F28" s="212">
        <v>37.159999999999997</v>
      </c>
      <c r="G28" s="212">
        <v>51.38</v>
      </c>
      <c r="I28" s="213"/>
      <c r="J28" s="211" t="s">
        <v>233</v>
      </c>
      <c r="K28" s="211" t="s">
        <v>234</v>
      </c>
      <c r="L28" s="211" t="s">
        <v>183</v>
      </c>
      <c r="M28" s="211" t="s">
        <v>149</v>
      </c>
      <c r="N28" s="212">
        <v>32.33</v>
      </c>
      <c r="O28" s="212">
        <v>451.26</v>
      </c>
    </row>
    <row r="29" spans="1:15" ht="16.5" x14ac:dyDescent="0.3">
      <c r="A29" s="211" t="s">
        <v>195</v>
      </c>
      <c r="B29" s="211" t="str">
        <f>Tabela_NS_S_OUT[[#This Row],[FADN_REG]]&amp;Tabela_NS_S_OUT[[#This Row],[NAZWA]]</f>
        <v>CŻyto ozime na ziarno</v>
      </c>
      <c r="C29" s="211" t="s">
        <v>196</v>
      </c>
      <c r="D29" s="211" t="s">
        <v>183</v>
      </c>
      <c r="E29" s="211" t="s">
        <v>184</v>
      </c>
      <c r="F29" s="212">
        <v>30.01</v>
      </c>
      <c r="G29" s="212">
        <v>49.32</v>
      </c>
      <c r="I29" s="213"/>
      <c r="J29" s="211" t="s">
        <v>235</v>
      </c>
      <c r="K29" s="211" t="s">
        <v>236</v>
      </c>
      <c r="L29" s="211" t="s">
        <v>183</v>
      </c>
      <c r="M29" s="211" t="s">
        <v>149</v>
      </c>
      <c r="N29" s="212">
        <v>5.93</v>
      </c>
      <c r="O29" s="212">
        <v>218.99</v>
      </c>
    </row>
    <row r="30" spans="1:15" ht="16.5" x14ac:dyDescent="0.3">
      <c r="A30" s="211" t="s">
        <v>195</v>
      </c>
      <c r="B30" s="211" t="str">
        <f>Tabela_NS_S_OUT[[#This Row],[FADN_REG]]&amp;Tabela_NS_S_OUT[[#This Row],[NAZWA]]</f>
        <v>DŻyto ozime na ziarno</v>
      </c>
      <c r="C30" s="211" t="s">
        <v>196</v>
      </c>
      <c r="D30" s="211" t="s">
        <v>183</v>
      </c>
      <c r="E30" s="211" t="s">
        <v>151</v>
      </c>
      <c r="F30" s="212">
        <v>33.24</v>
      </c>
      <c r="G30" s="212">
        <v>49.32</v>
      </c>
      <c r="I30" s="213"/>
      <c r="J30" s="211" t="s">
        <v>237</v>
      </c>
      <c r="K30" s="211" t="s">
        <v>238</v>
      </c>
      <c r="L30" s="211" t="s">
        <v>183</v>
      </c>
      <c r="M30" s="211" t="s">
        <v>149</v>
      </c>
      <c r="N30" s="212">
        <v>14.38</v>
      </c>
      <c r="O30" s="212">
        <v>127.96</v>
      </c>
    </row>
    <row r="31" spans="1:15" ht="16.5" x14ac:dyDescent="0.3">
      <c r="A31" s="211" t="s">
        <v>197</v>
      </c>
      <c r="B31" s="211" t="str">
        <f>Tabela_NS_S_OUT[[#This Row],[FADN_REG]]&amp;Tabela_NS_S_OUT[[#This Row],[NAZWA]]</f>
        <v>AJęczmień ogółem na ziarno</v>
      </c>
      <c r="C31" s="211" t="s">
        <v>198</v>
      </c>
      <c r="D31" s="211" t="s">
        <v>183</v>
      </c>
      <c r="E31" s="211" t="s">
        <v>149</v>
      </c>
      <c r="F31" s="212">
        <v>43.29</v>
      </c>
      <c r="G31" s="212">
        <v>58.16</v>
      </c>
      <c r="I31" s="213"/>
      <c r="J31" s="211" t="s">
        <v>239</v>
      </c>
      <c r="K31" s="211" t="s">
        <v>515</v>
      </c>
      <c r="L31" s="211" t="s">
        <v>183</v>
      </c>
      <c r="M31" s="211" t="s">
        <v>149</v>
      </c>
      <c r="N31" s="212">
        <v>43.45</v>
      </c>
      <c r="O31" s="212">
        <v>90.24</v>
      </c>
    </row>
    <row r="32" spans="1:15" ht="16.5" x14ac:dyDescent="0.3">
      <c r="A32" s="211" t="s">
        <v>197</v>
      </c>
      <c r="B32" s="211" t="str">
        <f>Tabela_NS_S_OUT[[#This Row],[FADN_REG]]&amp;Tabela_NS_S_OUT[[#This Row],[NAZWA]]</f>
        <v>BJęczmień ogółem na ziarno</v>
      </c>
      <c r="C32" s="211" t="s">
        <v>198</v>
      </c>
      <c r="D32" s="211" t="s">
        <v>183</v>
      </c>
      <c r="E32" s="211" t="s">
        <v>150</v>
      </c>
      <c r="F32" s="212">
        <v>46.95</v>
      </c>
      <c r="G32" s="212">
        <v>59.34</v>
      </c>
      <c r="I32" s="213"/>
      <c r="J32" s="211" t="s">
        <v>240</v>
      </c>
      <c r="K32" s="211" t="s">
        <v>241</v>
      </c>
      <c r="L32" s="211" t="s">
        <v>183</v>
      </c>
      <c r="M32" s="211" t="s">
        <v>149</v>
      </c>
      <c r="N32" s="212">
        <v>18.29</v>
      </c>
      <c r="O32" s="212">
        <v>89.96</v>
      </c>
    </row>
    <row r="33" spans="1:15" ht="16.5" x14ac:dyDescent="0.3">
      <c r="A33" s="211" t="s">
        <v>197</v>
      </c>
      <c r="B33" s="211" t="str">
        <f>Tabela_NS_S_OUT[[#This Row],[FADN_REG]]&amp;Tabela_NS_S_OUT[[#This Row],[NAZWA]]</f>
        <v>CJęczmień ogółem na ziarno</v>
      </c>
      <c r="C33" s="211" t="s">
        <v>198</v>
      </c>
      <c r="D33" s="211" t="s">
        <v>183</v>
      </c>
      <c r="E33" s="211" t="s">
        <v>184</v>
      </c>
      <c r="F33" s="212">
        <v>42.91</v>
      </c>
      <c r="G33" s="212">
        <v>58.23</v>
      </c>
      <c r="I33" s="213"/>
      <c r="J33" s="211" t="s">
        <v>242</v>
      </c>
      <c r="K33" s="211" t="s">
        <v>243</v>
      </c>
      <c r="L33" s="211" t="s">
        <v>183</v>
      </c>
      <c r="M33" s="211" t="s">
        <v>149</v>
      </c>
      <c r="N33" s="212">
        <v>24.85</v>
      </c>
      <c r="O33" s="212">
        <v>85.15</v>
      </c>
    </row>
    <row r="34" spans="1:15" ht="16.5" x14ac:dyDescent="0.3">
      <c r="A34" s="211" t="s">
        <v>197</v>
      </c>
      <c r="B34" s="211" t="str">
        <f>Tabela_NS_S_OUT[[#This Row],[FADN_REG]]&amp;Tabela_NS_S_OUT[[#This Row],[NAZWA]]</f>
        <v>DJęczmień ogółem na ziarno</v>
      </c>
      <c r="C34" s="211" t="s">
        <v>198</v>
      </c>
      <c r="D34" s="211" t="s">
        <v>183</v>
      </c>
      <c r="E34" s="211" t="s">
        <v>151</v>
      </c>
      <c r="F34" s="212">
        <v>45.73</v>
      </c>
      <c r="G34" s="212">
        <v>57.44</v>
      </c>
      <c r="I34" s="213"/>
      <c r="J34" s="211" t="s">
        <v>244</v>
      </c>
      <c r="K34" s="211" t="s">
        <v>245</v>
      </c>
      <c r="L34" s="211" t="s">
        <v>183</v>
      </c>
      <c r="M34" s="211" t="s">
        <v>149</v>
      </c>
      <c r="N34" s="212">
        <v>28.32</v>
      </c>
      <c r="O34" s="212">
        <v>75.53</v>
      </c>
    </row>
    <row r="35" spans="1:15" ht="16.5" x14ac:dyDescent="0.3">
      <c r="A35" s="211" t="s">
        <v>199</v>
      </c>
      <c r="B35" s="211" t="str">
        <f>Tabela_NS_S_OUT[[#This Row],[FADN_REG]]&amp;Tabela_NS_S_OUT[[#This Row],[NAZWA]]</f>
        <v>AJęczmień jary na ziarno</v>
      </c>
      <c r="C35" s="211" t="s">
        <v>200</v>
      </c>
      <c r="D35" s="211" t="s">
        <v>183</v>
      </c>
      <c r="E35" s="211" t="s">
        <v>149</v>
      </c>
      <c r="F35" s="212">
        <v>41.82</v>
      </c>
      <c r="G35" s="212">
        <v>58.64</v>
      </c>
      <c r="I35" s="213"/>
      <c r="J35" s="211" t="s">
        <v>246</v>
      </c>
      <c r="K35" s="211" t="s">
        <v>247</v>
      </c>
      <c r="L35" s="211" t="s">
        <v>183</v>
      </c>
      <c r="M35" s="211" t="s">
        <v>149</v>
      </c>
      <c r="N35" s="212">
        <v>16.809999999999999</v>
      </c>
      <c r="O35" s="212">
        <v>88.22</v>
      </c>
    </row>
    <row r="36" spans="1:15" ht="16.5" x14ac:dyDescent="0.3">
      <c r="A36" s="211" t="s">
        <v>199</v>
      </c>
      <c r="B36" s="211" t="str">
        <f>Tabela_NS_S_OUT[[#This Row],[FADN_REG]]&amp;Tabela_NS_S_OUT[[#This Row],[NAZWA]]</f>
        <v>BJęczmień jary na ziarno</v>
      </c>
      <c r="C36" s="211" t="s">
        <v>200</v>
      </c>
      <c r="D36" s="211" t="s">
        <v>183</v>
      </c>
      <c r="E36" s="211" t="s">
        <v>150</v>
      </c>
      <c r="F36" s="212">
        <v>45.06</v>
      </c>
      <c r="G36" s="212">
        <v>60.32</v>
      </c>
      <c r="I36" s="213"/>
      <c r="J36" s="211" t="s">
        <v>248</v>
      </c>
      <c r="K36" s="211" t="s">
        <v>249</v>
      </c>
      <c r="L36" s="211" t="s">
        <v>183</v>
      </c>
      <c r="M36" s="211" t="s">
        <v>149</v>
      </c>
      <c r="N36" s="212">
        <v>19.53</v>
      </c>
      <c r="O36" s="212">
        <v>172.77</v>
      </c>
    </row>
    <row r="37" spans="1:15" ht="16.5" x14ac:dyDescent="0.3">
      <c r="A37" s="211" t="s">
        <v>199</v>
      </c>
      <c r="B37" s="211" t="str">
        <f>Tabela_NS_S_OUT[[#This Row],[FADN_REG]]&amp;Tabela_NS_S_OUT[[#This Row],[NAZWA]]</f>
        <v>CJęczmień jary na ziarno</v>
      </c>
      <c r="C37" s="211" t="s">
        <v>200</v>
      </c>
      <c r="D37" s="211" t="s">
        <v>183</v>
      </c>
      <c r="E37" s="211" t="s">
        <v>184</v>
      </c>
      <c r="F37" s="212">
        <v>42.51</v>
      </c>
      <c r="G37" s="212">
        <v>57.98</v>
      </c>
      <c r="I37" s="213"/>
      <c r="J37" s="211" t="s">
        <v>250</v>
      </c>
      <c r="K37" s="211" t="s">
        <v>251</v>
      </c>
      <c r="L37" s="211" t="s">
        <v>183</v>
      </c>
      <c r="M37" s="211" t="s">
        <v>149</v>
      </c>
      <c r="N37" s="212">
        <v>19.63</v>
      </c>
      <c r="O37" s="212">
        <v>172.77</v>
      </c>
    </row>
    <row r="38" spans="1:15" ht="16.5" x14ac:dyDescent="0.3">
      <c r="A38" s="211" t="s">
        <v>199</v>
      </c>
      <c r="B38" s="211" t="str">
        <f>Tabela_NS_S_OUT[[#This Row],[FADN_REG]]&amp;Tabela_NS_S_OUT[[#This Row],[NAZWA]]</f>
        <v>DJęczmień jary na ziarno</v>
      </c>
      <c r="C38" s="211" t="s">
        <v>200</v>
      </c>
      <c r="D38" s="211" t="s">
        <v>183</v>
      </c>
      <c r="E38" s="211" t="s">
        <v>151</v>
      </c>
      <c r="F38" s="212">
        <v>45.08</v>
      </c>
      <c r="G38" s="212">
        <v>58.17</v>
      </c>
      <c r="I38" s="213"/>
      <c r="J38" s="211" t="s">
        <v>252</v>
      </c>
      <c r="K38" s="211" t="s">
        <v>253</v>
      </c>
      <c r="L38" s="211" t="s">
        <v>183</v>
      </c>
      <c r="M38" s="211" t="s">
        <v>149</v>
      </c>
      <c r="N38" s="212">
        <v>10.86</v>
      </c>
      <c r="O38" s="212">
        <v>351.42</v>
      </c>
    </row>
    <row r="39" spans="1:15" ht="16.5" x14ac:dyDescent="0.3">
      <c r="A39" s="211" t="s">
        <v>201</v>
      </c>
      <c r="B39" s="211" t="str">
        <f>Tabela_NS_S_OUT[[#This Row],[FADN_REG]]&amp;Tabela_NS_S_OUT[[#This Row],[NAZWA]]</f>
        <v>AJęczmień ozimy na ziarno</v>
      </c>
      <c r="C39" s="211" t="s">
        <v>202</v>
      </c>
      <c r="D39" s="211" t="s">
        <v>183</v>
      </c>
      <c r="E39" s="211" t="s">
        <v>149</v>
      </c>
      <c r="F39" s="212">
        <v>48.98</v>
      </c>
      <c r="G39" s="212">
        <v>57.49</v>
      </c>
      <c r="I39" s="213"/>
      <c r="J39" s="211" t="s">
        <v>254</v>
      </c>
      <c r="K39" s="211" t="s">
        <v>255</v>
      </c>
      <c r="L39" s="211" t="s">
        <v>183</v>
      </c>
      <c r="M39" s="211" t="s">
        <v>149</v>
      </c>
      <c r="N39" s="212">
        <v>20.399999999999999</v>
      </c>
      <c r="O39" s="212">
        <v>79.69</v>
      </c>
    </row>
    <row r="40" spans="1:15" ht="16.5" x14ac:dyDescent="0.3">
      <c r="A40" s="211" t="s">
        <v>201</v>
      </c>
      <c r="B40" s="211" t="str">
        <f>Tabela_NS_S_OUT[[#This Row],[FADN_REG]]&amp;Tabela_NS_S_OUT[[#This Row],[NAZWA]]</f>
        <v>BJęczmień ozimy na ziarno</v>
      </c>
      <c r="C40" s="211" t="s">
        <v>202</v>
      </c>
      <c r="D40" s="211" t="s">
        <v>183</v>
      </c>
      <c r="E40" s="211" t="s">
        <v>150</v>
      </c>
      <c r="F40" s="212">
        <v>52.94</v>
      </c>
      <c r="G40" s="212">
        <v>56.32</v>
      </c>
      <c r="I40" s="213"/>
      <c r="J40" s="211" t="s">
        <v>256</v>
      </c>
      <c r="K40" s="211" t="s">
        <v>257</v>
      </c>
      <c r="L40" s="211" t="s">
        <v>183</v>
      </c>
      <c r="M40" s="211" t="s">
        <v>149</v>
      </c>
      <c r="N40" s="212">
        <v>36.619999999999997</v>
      </c>
      <c r="O40" s="212">
        <v>56.44</v>
      </c>
    </row>
    <row r="41" spans="1:15" ht="16.5" x14ac:dyDescent="0.3">
      <c r="A41" s="211" t="s">
        <v>201</v>
      </c>
      <c r="B41" s="211" t="str">
        <f>Tabela_NS_S_OUT[[#This Row],[FADN_REG]]&amp;Tabela_NS_S_OUT[[#This Row],[NAZWA]]</f>
        <v>CJęczmień ozimy na ziarno</v>
      </c>
      <c r="C41" s="211" t="s">
        <v>202</v>
      </c>
      <c r="D41" s="211" t="s">
        <v>183</v>
      </c>
      <c r="E41" s="211" t="s">
        <v>184</v>
      </c>
      <c r="F41" s="212">
        <v>47.78</v>
      </c>
      <c r="G41" s="212">
        <v>60.39</v>
      </c>
      <c r="I41" s="213"/>
      <c r="J41" s="211" t="s">
        <v>258</v>
      </c>
      <c r="K41" s="211" t="s">
        <v>259</v>
      </c>
      <c r="L41" s="211" t="s">
        <v>183</v>
      </c>
      <c r="M41" s="211" t="s">
        <v>149</v>
      </c>
      <c r="N41" s="212">
        <v>36.56</v>
      </c>
      <c r="O41" s="212">
        <v>56.54</v>
      </c>
    </row>
    <row r="42" spans="1:15" ht="16.5" x14ac:dyDescent="0.3">
      <c r="A42" s="211" t="s">
        <v>201</v>
      </c>
      <c r="B42" s="211" t="str">
        <f>Tabela_NS_S_OUT[[#This Row],[FADN_REG]]&amp;Tabela_NS_S_OUT[[#This Row],[NAZWA]]</f>
        <v>DJęczmień ozimy na ziarno</v>
      </c>
      <c r="C42" s="211" t="s">
        <v>202</v>
      </c>
      <c r="D42" s="211" t="s">
        <v>183</v>
      </c>
      <c r="E42" s="211" t="s">
        <v>151</v>
      </c>
      <c r="F42" s="212">
        <v>49.22</v>
      </c>
      <c r="G42" s="212">
        <v>54.06</v>
      </c>
      <c r="I42" s="213"/>
      <c r="J42" s="211" t="s">
        <v>260</v>
      </c>
      <c r="K42" s="211" t="s">
        <v>261</v>
      </c>
      <c r="L42" s="211" t="s">
        <v>183</v>
      </c>
      <c r="M42" s="211" t="s">
        <v>149</v>
      </c>
      <c r="N42" s="212">
        <v>90.23</v>
      </c>
      <c r="O42" s="212">
        <v>56.47</v>
      </c>
    </row>
    <row r="43" spans="1:15" ht="16.5" x14ac:dyDescent="0.3">
      <c r="A43" s="211" t="s">
        <v>203</v>
      </c>
      <c r="B43" s="211" t="str">
        <f>Tabela_NS_S_OUT[[#This Row],[FADN_REG]]&amp;Tabela_NS_S_OUT[[#This Row],[NAZWA]]</f>
        <v>AOwies na ziarno</v>
      </c>
      <c r="C43" s="211" t="s">
        <v>204</v>
      </c>
      <c r="D43" s="211" t="s">
        <v>183</v>
      </c>
      <c r="E43" s="211" t="s">
        <v>149</v>
      </c>
      <c r="F43" s="212">
        <v>34.65</v>
      </c>
      <c r="G43" s="212">
        <v>50.66</v>
      </c>
      <c r="I43" s="213"/>
      <c r="J43" s="211" t="s">
        <v>262</v>
      </c>
      <c r="K43" s="211" t="s">
        <v>263</v>
      </c>
      <c r="L43" s="211" t="s">
        <v>183</v>
      </c>
      <c r="M43" s="211" t="s">
        <v>149</v>
      </c>
      <c r="N43" s="212">
        <v>635.28</v>
      </c>
      <c r="O43" s="212">
        <v>12.37</v>
      </c>
    </row>
    <row r="44" spans="1:15" ht="16.5" x14ac:dyDescent="0.3">
      <c r="A44" s="211" t="s">
        <v>203</v>
      </c>
      <c r="B44" s="211" t="str">
        <f>Tabela_NS_S_OUT[[#This Row],[FADN_REG]]&amp;Tabela_NS_S_OUT[[#This Row],[NAZWA]]</f>
        <v>BOwies na ziarno</v>
      </c>
      <c r="C44" s="211" t="s">
        <v>204</v>
      </c>
      <c r="D44" s="211" t="s">
        <v>183</v>
      </c>
      <c r="E44" s="211" t="s">
        <v>150</v>
      </c>
      <c r="F44" s="212">
        <v>34.4</v>
      </c>
      <c r="G44" s="212">
        <v>50.19</v>
      </c>
      <c r="I44" s="213"/>
      <c r="J44" s="211" t="s">
        <v>264</v>
      </c>
      <c r="K44" s="211" t="s">
        <v>265</v>
      </c>
      <c r="L44" s="211" t="s">
        <v>183</v>
      </c>
      <c r="M44" s="211" t="s">
        <v>149</v>
      </c>
      <c r="N44" s="212">
        <v>337.45</v>
      </c>
      <c r="O44" s="212">
        <v>62.57</v>
      </c>
    </row>
    <row r="45" spans="1:15" ht="16.5" x14ac:dyDescent="0.3">
      <c r="A45" s="211" t="s">
        <v>203</v>
      </c>
      <c r="B45" s="211" t="str">
        <f>Tabela_NS_S_OUT[[#This Row],[FADN_REG]]&amp;Tabela_NS_S_OUT[[#This Row],[NAZWA]]</f>
        <v>COwies na ziarno</v>
      </c>
      <c r="C45" s="211" t="s">
        <v>204</v>
      </c>
      <c r="D45" s="211" t="s">
        <v>183</v>
      </c>
      <c r="E45" s="211" t="s">
        <v>184</v>
      </c>
      <c r="F45" s="212">
        <v>31.95</v>
      </c>
      <c r="G45" s="212">
        <v>49.48</v>
      </c>
      <c r="I45" s="213"/>
      <c r="J45" s="211" t="s">
        <v>266</v>
      </c>
      <c r="K45" s="211" t="s">
        <v>267</v>
      </c>
      <c r="L45" s="211" t="s">
        <v>183</v>
      </c>
      <c r="M45" s="211" t="s">
        <v>149</v>
      </c>
      <c r="N45" s="212">
        <v>33.04</v>
      </c>
      <c r="O45" s="212">
        <v>142.97</v>
      </c>
    </row>
    <row r="46" spans="1:15" ht="16.5" x14ac:dyDescent="0.3">
      <c r="A46" s="211" t="s">
        <v>203</v>
      </c>
      <c r="B46" s="211" t="str">
        <f>Tabela_NS_S_OUT[[#This Row],[FADN_REG]]&amp;Tabela_NS_S_OUT[[#This Row],[NAZWA]]</f>
        <v>DOwies na ziarno</v>
      </c>
      <c r="C46" s="211" t="s">
        <v>204</v>
      </c>
      <c r="D46" s="211" t="s">
        <v>183</v>
      </c>
      <c r="E46" s="211" t="s">
        <v>151</v>
      </c>
      <c r="F46" s="212">
        <v>34.04</v>
      </c>
      <c r="G46" s="212">
        <v>50.49</v>
      </c>
      <c r="I46" s="213"/>
      <c r="J46" s="211" t="s">
        <v>268</v>
      </c>
      <c r="K46" s="211" t="s">
        <v>269</v>
      </c>
      <c r="L46" s="211" t="s">
        <v>183</v>
      </c>
      <c r="M46" s="211" t="s">
        <v>149</v>
      </c>
      <c r="N46" s="212">
        <v>33.53</v>
      </c>
      <c r="O46" s="212">
        <v>142.18</v>
      </c>
    </row>
    <row r="47" spans="1:15" ht="16.5" x14ac:dyDescent="0.3">
      <c r="A47" s="211" t="s">
        <v>205</v>
      </c>
      <c r="B47" s="211" t="str">
        <f>Tabela_NS_S_OUT[[#This Row],[FADN_REG]]&amp;Tabela_NS_S_OUT[[#This Row],[NAZWA]]</f>
        <v>APszenżyto ogółem na ziarno</v>
      </c>
      <c r="C47" s="211" t="s">
        <v>206</v>
      </c>
      <c r="D47" s="211" t="s">
        <v>183</v>
      </c>
      <c r="E47" s="211" t="s">
        <v>149</v>
      </c>
      <c r="F47" s="212">
        <v>45.95</v>
      </c>
      <c r="G47" s="212">
        <v>56.53</v>
      </c>
      <c r="I47" s="213"/>
      <c r="J47" s="211" t="s">
        <v>270</v>
      </c>
      <c r="K47" s="211" t="s">
        <v>271</v>
      </c>
      <c r="L47" s="211" t="s">
        <v>183</v>
      </c>
      <c r="M47" s="211" t="s">
        <v>149</v>
      </c>
      <c r="N47" s="212">
        <v>22.36</v>
      </c>
      <c r="O47" s="212">
        <v>140.68</v>
      </c>
    </row>
    <row r="48" spans="1:15" ht="16.5" x14ac:dyDescent="0.3">
      <c r="A48" s="211" t="s">
        <v>205</v>
      </c>
      <c r="B48" s="211" t="str">
        <f>Tabela_NS_S_OUT[[#This Row],[FADN_REG]]&amp;Tabela_NS_S_OUT[[#This Row],[NAZWA]]</f>
        <v>BPszenżyto ogółem na ziarno</v>
      </c>
      <c r="C48" s="211" t="s">
        <v>206</v>
      </c>
      <c r="D48" s="211" t="s">
        <v>183</v>
      </c>
      <c r="E48" s="211" t="s">
        <v>150</v>
      </c>
      <c r="F48" s="212">
        <v>48.85</v>
      </c>
      <c r="G48" s="212">
        <v>55.72</v>
      </c>
      <c r="I48" s="213"/>
      <c r="J48" s="211" t="s">
        <v>272</v>
      </c>
      <c r="K48" s="211" t="s">
        <v>273</v>
      </c>
      <c r="L48" s="211" t="s">
        <v>183</v>
      </c>
      <c r="M48" s="211" t="s">
        <v>149</v>
      </c>
      <c r="N48" s="212">
        <v>33.799999999999997</v>
      </c>
      <c r="O48" s="212">
        <v>142.18</v>
      </c>
    </row>
    <row r="49" spans="1:15" ht="16.5" x14ac:dyDescent="0.3">
      <c r="A49" s="211" t="s">
        <v>205</v>
      </c>
      <c r="B49" s="211" t="str">
        <f>Tabela_NS_S_OUT[[#This Row],[FADN_REG]]&amp;Tabela_NS_S_OUT[[#This Row],[NAZWA]]</f>
        <v>CPszenżyto ogółem na ziarno</v>
      </c>
      <c r="C49" s="211" t="s">
        <v>206</v>
      </c>
      <c r="D49" s="211" t="s">
        <v>183</v>
      </c>
      <c r="E49" s="211" t="s">
        <v>184</v>
      </c>
      <c r="F49" s="212">
        <v>42.14</v>
      </c>
      <c r="G49" s="212">
        <v>55.12</v>
      </c>
      <c r="I49" s="213"/>
      <c r="J49" s="211" t="s">
        <v>274</v>
      </c>
      <c r="K49" s="211" t="s">
        <v>516</v>
      </c>
      <c r="L49" s="211" t="s">
        <v>183</v>
      </c>
      <c r="M49" s="211" t="s">
        <v>149</v>
      </c>
      <c r="N49" s="212">
        <v>20.54</v>
      </c>
      <c r="O49" s="212">
        <v>136.44</v>
      </c>
    </row>
    <row r="50" spans="1:15" ht="16.5" x14ac:dyDescent="0.3">
      <c r="A50" s="211" t="s">
        <v>205</v>
      </c>
      <c r="B50" s="211" t="str">
        <f>Tabela_NS_S_OUT[[#This Row],[FADN_REG]]&amp;Tabela_NS_S_OUT[[#This Row],[NAZWA]]</f>
        <v>DPszenżyto ogółem na ziarno</v>
      </c>
      <c r="C50" s="211" t="s">
        <v>206</v>
      </c>
      <c r="D50" s="211" t="s">
        <v>183</v>
      </c>
      <c r="E50" s="211" t="s">
        <v>151</v>
      </c>
      <c r="F50" s="212">
        <v>43.4</v>
      </c>
      <c r="G50" s="212">
        <v>54.31</v>
      </c>
      <c r="I50" s="213"/>
      <c r="J50" s="211" t="s">
        <v>275</v>
      </c>
      <c r="K50" s="211" t="s">
        <v>276</v>
      </c>
      <c r="L50" s="211" t="s">
        <v>183</v>
      </c>
      <c r="M50" s="211" t="s">
        <v>149</v>
      </c>
      <c r="N50" s="212">
        <v>15.27</v>
      </c>
      <c r="O50" s="212">
        <v>161.76</v>
      </c>
    </row>
    <row r="51" spans="1:15" ht="16.5" x14ac:dyDescent="0.3">
      <c r="A51" s="211" t="s">
        <v>207</v>
      </c>
      <c r="B51" s="211" t="str">
        <f>Tabela_NS_S_OUT[[#This Row],[FADN_REG]]&amp;Tabela_NS_S_OUT[[#This Row],[NAZWA]]</f>
        <v>APszenżyto jare na ziarno</v>
      </c>
      <c r="C51" s="211" t="s">
        <v>208</v>
      </c>
      <c r="D51" s="211" t="s">
        <v>183</v>
      </c>
      <c r="E51" s="211" t="s">
        <v>149</v>
      </c>
      <c r="F51" s="212">
        <v>39.44</v>
      </c>
      <c r="G51" s="212">
        <v>56.96</v>
      </c>
      <c r="I51" s="213"/>
      <c r="J51" s="211" t="s">
        <v>277</v>
      </c>
      <c r="K51" s="211" t="s">
        <v>278</v>
      </c>
      <c r="L51" s="211" t="s">
        <v>183</v>
      </c>
      <c r="M51" s="211" t="s">
        <v>149</v>
      </c>
      <c r="N51" s="212">
        <v>18.3</v>
      </c>
      <c r="O51" s="212">
        <v>138.19999999999999</v>
      </c>
    </row>
    <row r="52" spans="1:15" ht="16.5" x14ac:dyDescent="0.3">
      <c r="A52" s="211" t="s">
        <v>207</v>
      </c>
      <c r="B52" s="211" t="str">
        <f>Tabela_NS_S_OUT[[#This Row],[FADN_REG]]&amp;Tabela_NS_S_OUT[[#This Row],[NAZWA]]</f>
        <v>BPszenżyto jare na ziarno</v>
      </c>
      <c r="C52" s="211" t="s">
        <v>208</v>
      </c>
      <c r="D52" s="211" t="s">
        <v>183</v>
      </c>
      <c r="E52" s="211" t="s">
        <v>150</v>
      </c>
      <c r="F52" s="212">
        <v>39.9</v>
      </c>
      <c r="G52" s="212">
        <v>54.79</v>
      </c>
      <c r="I52" s="213"/>
      <c r="J52" s="211" t="s">
        <v>279</v>
      </c>
      <c r="K52" s="211" t="s">
        <v>280</v>
      </c>
      <c r="L52" s="211" t="s">
        <v>183</v>
      </c>
      <c r="M52" s="211" t="s">
        <v>149</v>
      </c>
      <c r="N52" s="212">
        <v>8.0299999999999994</v>
      </c>
      <c r="O52" s="212">
        <v>235.79</v>
      </c>
    </row>
    <row r="53" spans="1:15" ht="16.5" x14ac:dyDescent="0.3">
      <c r="A53" s="211" t="s">
        <v>207</v>
      </c>
      <c r="B53" s="211" t="str">
        <f>Tabela_NS_S_OUT[[#This Row],[FADN_REG]]&amp;Tabela_NS_S_OUT[[#This Row],[NAZWA]]</f>
        <v>CPszenżyto jare na ziarno</v>
      </c>
      <c r="C53" s="211" t="s">
        <v>208</v>
      </c>
      <c r="D53" s="211" t="s">
        <v>183</v>
      </c>
      <c r="E53" s="211" t="s">
        <v>184</v>
      </c>
      <c r="F53" s="212">
        <v>36.86</v>
      </c>
      <c r="G53" s="212">
        <v>57.25</v>
      </c>
      <c r="I53" s="213"/>
      <c r="J53" s="211" t="s">
        <v>281</v>
      </c>
      <c r="K53" s="211" t="s">
        <v>517</v>
      </c>
      <c r="L53" s="211" t="s">
        <v>183</v>
      </c>
      <c r="M53" s="211" t="s">
        <v>149</v>
      </c>
      <c r="N53" s="212">
        <v>35.78</v>
      </c>
      <c r="O53" s="212">
        <v>100.34</v>
      </c>
    </row>
    <row r="54" spans="1:15" ht="16.5" x14ac:dyDescent="0.3">
      <c r="A54" s="211" t="s">
        <v>207</v>
      </c>
      <c r="B54" s="211" t="str">
        <f>Tabela_NS_S_OUT[[#This Row],[FADN_REG]]&amp;Tabela_NS_S_OUT[[#This Row],[NAZWA]]</f>
        <v>DPszenżyto jare na ziarno</v>
      </c>
      <c r="C54" s="211" t="s">
        <v>208</v>
      </c>
      <c r="D54" s="211" t="s">
        <v>183</v>
      </c>
      <c r="E54" s="211" t="s">
        <v>151</v>
      </c>
      <c r="F54" s="212">
        <v>39.76</v>
      </c>
      <c r="G54" s="212">
        <v>56.55</v>
      </c>
      <c r="I54" s="213"/>
      <c r="J54" s="211" t="s">
        <v>282</v>
      </c>
      <c r="K54" s="211" t="s">
        <v>518</v>
      </c>
      <c r="L54" s="211" t="s">
        <v>183</v>
      </c>
      <c r="M54" s="211" t="s">
        <v>149</v>
      </c>
      <c r="N54" s="212">
        <v>18.89</v>
      </c>
      <c r="O54" s="212">
        <v>176.43</v>
      </c>
    </row>
    <row r="55" spans="1:15" ht="16.5" x14ac:dyDescent="0.3">
      <c r="A55" s="211" t="s">
        <v>209</v>
      </c>
      <c r="B55" s="211" t="str">
        <f>Tabela_NS_S_OUT[[#This Row],[FADN_REG]]&amp;Tabela_NS_S_OUT[[#This Row],[NAZWA]]</f>
        <v>APszenżyto ozime na ziarno</v>
      </c>
      <c r="C55" s="211" t="s">
        <v>210</v>
      </c>
      <c r="D55" s="211" t="s">
        <v>183</v>
      </c>
      <c r="E55" s="211" t="s">
        <v>149</v>
      </c>
      <c r="F55" s="212">
        <v>47.01</v>
      </c>
      <c r="G55" s="212">
        <v>56.41</v>
      </c>
      <c r="I55" s="213"/>
      <c r="J55" s="211" t="s">
        <v>283</v>
      </c>
      <c r="K55" s="211" t="s">
        <v>284</v>
      </c>
      <c r="L55" s="211" t="s">
        <v>183</v>
      </c>
      <c r="M55" s="211" t="s">
        <v>149</v>
      </c>
      <c r="N55" s="212">
        <v>24.48</v>
      </c>
      <c r="O55" s="212">
        <v>617.46</v>
      </c>
    </row>
    <row r="56" spans="1:15" ht="16.5" x14ac:dyDescent="0.3">
      <c r="A56" s="211" t="s">
        <v>209</v>
      </c>
      <c r="B56" s="211" t="str">
        <f>Tabela_NS_S_OUT[[#This Row],[FADN_REG]]&amp;Tabela_NS_S_OUT[[#This Row],[NAZWA]]</f>
        <v>BPszenżyto ozime na ziarno</v>
      </c>
      <c r="C56" s="211" t="s">
        <v>210</v>
      </c>
      <c r="D56" s="211" t="s">
        <v>183</v>
      </c>
      <c r="E56" s="211" t="s">
        <v>150</v>
      </c>
      <c r="F56" s="212">
        <v>49.5</v>
      </c>
      <c r="G56" s="212">
        <v>55.77</v>
      </c>
      <c r="I56" s="213"/>
      <c r="J56" s="211" t="s">
        <v>285</v>
      </c>
      <c r="K56" s="211" t="s">
        <v>286</v>
      </c>
      <c r="L56" s="211" t="s">
        <v>183</v>
      </c>
      <c r="M56" s="211" t="s">
        <v>149</v>
      </c>
      <c r="N56" s="212">
        <v>24.7</v>
      </c>
      <c r="O56" s="212">
        <v>600.79999999999995</v>
      </c>
    </row>
    <row r="57" spans="1:15" ht="16.5" x14ac:dyDescent="0.3">
      <c r="A57" s="211" t="s">
        <v>209</v>
      </c>
      <c r="B57" s="211" t="str">
        <f>Tabela_NS_S_OUT[[#This Row],[FADN_REG]]&amp;Tabela_NS_S_OUT[[#This Row],[NAZWA]]</f>
        <v>CPszenżyto ozime na ziarno</v>
      </c>
      <c r="C57" s="211" t="s">
        <v>210</v>
      </c>
      <c r="D57" s="211" t="s">
        <v>183</v>
      </c>
      <c r="E57" s="211" t="s">
        <v>184</v>
      </c>
      <c r="F57" s="212">
        <v>42.58</v>
      </c>
      <c r="G57" s="212">
        <v>54.9</v>
      </c>
      <c r="I57" s="213"/>
      <c r="J57" s="211" t="s">
        <v>287</v>
      </c>
      <c r="K57" s="211" t="s">
        <v>288</v>
      </c>
      <c r="L57" s="211" t="s">
        <v>183</v>
      </c>
      <c r="M57" s="211" t="s">
        <v>149</v>
      </c>
      <c r="N57" s="212">
        <v>18.03</v>
      </c>
      <c r="O57" s="212">
        <v>1459.56</v>
      </c>
    </row>
    <row r="58" spans="1:15" ht="16.5" x14ac:dyDescent="0.3">
      <c r="A58" s="211" t="s">
        <v>209</v>
      </c>
      <c r="B58" s="211" t="str">
        <f>Tabela_NS_S_OUT[[#This Row],[FADN_REG]]&amp;Tabela_NS_S_OUT[[#This Row],[NAZWA]]</f>
        <v>DPszenżyto ozime na ziarno</v>
      </c>
      <c r="C58" s="211" t="s">
        <v>210</v>
      </c>
      <c r="D58" s="211" t="s">
        <v>183</v>
      </c>
      <c r="E58" s="211" t="s">
        <v>151</v>
      </c>
      <c r="F58" s="212">
        <v>43.75</v>
      </c>
      <c r="G58" s="212">
        <v>54.13</v>
      </c>
      <c r="I58" s="213"/>
      <c r="J58" s="211" t="s">
        <v>289</v>
      </c>
      <c r="K58" s="211" t="s">
        <v>290</v>
      </c>
      <c r="L58" s="211" t="s">
        <v>183</v>
      </c>
      <c r="M58" s="211" t="s">
        <v>149</v>
      </c>
      <c r="N58" s="212">
        <v>16.02</v>
      </c>
      <c r="O58" s="212">
        <v>610.79</v>
      </c>
    </row>
    <row r="59" spans="1:15" ht="16.5" x14ac:dyDescent="0.3">
      <c r="A59" s="211" t="s">
        <v>211</v>
      </c>
      <c r="B59" s="211" t="str">
        <f>Tabela_NS_S_OUT[[#This Row],[FADN_REG]]&amp;Tabela_NS_S_OUT[[#This Row],[NAZWA]]</f>
        <v>AMieszanki zbożowe na ziarno</v>
      </c>
      <c r="C59" s="211" t="s">
        <v>212</v>
      </c>
      <c r="D59" s="211" t="s">
        <v>183</v>
      </c>
      <c r="E59" s="211" t="s">
        <v>149</v>
      </c>
      <c r="F59" s="212">
        <v>35.93</v>
      </c>
      <c r="G59" s="212">
        <v>53.57</v>
      </c>
      <c r="I59" s="213"/>
      <c r="J59" s="211" t="s">
        <v>291</v>
      </c>
      <c r="K59" s="211" t="s">
        <v>519</v>
      </c>
      <c r="L59" s="211" t="s">
        <v>183</v>
      </c>
      <c r="M59" s="211" t="s">
        <v>149</v>
      </c>
      <c r="N59" s="212">
        <v>81.47</v>
      </c>
      <c r="O59" s="212">
        <v>74.03</v>
      </c>
    </row>
    <row r="60" spans="1:15" ht="16.5" x14ac:dyDescent="0.3">
      <c r="A60" s="211" t="s">
        <v>211</v>
      </c>
      <c r="B60" s="211" t="str">
        <f>Tabela_NS_S_OUT[[#This Row],[FADN_REG]]&amp;Tabela_NS_S_OUT[[#This Row],[NAZWA]]</f>
        <v>BMieszanki zbożowe na ziarno</v>
      </c>
      <c r="C60" s="211" t="s">
        <v>212</v>
      </c>
      <c r="D60" s="211" t="s">
        <v>183</v>
      </c>
      <c r="E60" s="211" t="s">
        <v>150</v>
      </c>
      <c r="F60" s="212">
        <v>38.31</v>
      </c>
      <c r="G60" s="212">
        <v>54.18</v>
      </c>
      <c r="I60" s="213"/>
      <c r="J60" s="211" t="s">
        <v>292</v>
      </c>
      <c r="K60" s="211" t="s">
        <v>293</v>
      </c>
      <c r="L60" s="211" t="s">
        <v>183</v>
      </c>
      <c r="M60" s="211" t="s">
        <v>149</v>
      </c>
      <c r="N60" s="212">
        <v>250.1</v>
      </c>
      <c r="O60" s="212">
        <v>47.2</v>
      </c>
    </row>
    <row r="61" spans="1:15" ht="16.5" x14ac:dyDescent="0.3">
      <c r="A61" s="211" t="s">
        <v>211</v>
      </c>
      <c r="B61" s="211" t="str">
        <f>Tabela_NS_S_OUT[[#This Row],[FADN_REG]]&amp;Tabela_NS_S_OUT[[#This Row],[NAZWA]]</f>
        <v>CMieszanki zbożowe na ziarno</v>
      </c>
      <c r="C61" s="211" t="s">
        <v>212</v>
      </c>
      <c r="D61" s="211" t="s">
        <v>183</v>
      </c>
      <c r="E61" s="211" t="s">
        <v>184</v>
      </c>
      <c r="F61" s="212">
        <v>35.85</v>
      </c>
      <c r="G61" s="212">
        <v>54.07</v>
      </c>
      <c r="I61" s="213"/>
      <c r="J61" s="211" t="s">
        <v>294</v>
      </c>
      <c r="K61" s="211" t="s">
        <v>295</v>
      </c>
      <c r="L61" s="211" t="s">
        <v>183</v>
      </c>
      <c r="M61" s="211" t="s">
        <v>149</v>
      </c>
      <c r="N61" s="212">
        <v>232.36</v>
      </c>
      <c r="O61" s="212">
        <v>74.790000000000006</v>
      </c>
    </row>
    <row r="62" spans="1:15" ht="16.5" x14ac:dyDescent="0.3">
      <c r="A62" s="211" t="s">
        <v>211</v>
      </c>
      <c r="B62" s="211" t="str">
        <f>Tabela_NS_S_OUT[[#This Row],[FADN_REG]]&amp;Tabela_NS_S_OUT[[#This Row],[NAZWA]]</f>
        <v>DMieszanki zbożowe na ziarno</v>
      </c>
      <c r="C62" s="211" t="s">
        <v>212</v>
      </c>
      <c r="D62" s="211" t="s">
        <v>183</v>
      </c>
      <c r="E62" s="211" t="s">
        <v>151</v>
      </c>
      <c r="F62" s="212">
        <v>38.1</v>
      </c>
      <c r="G62" s="212">
        <v>57.53</v>
      </c>
      <c r="I62" s="213"/>
      <c r="J62" s="211" t="s">
        <v>296</v>
      </c>
      <c r="K62" s="211" t="s">
        <v>297</v>
      </c>
      <c r="L62" s="211" t="s">
        <v>183</v>
      </c>
      <c r="M62" s="211" t="s">
        <v>149</v>
      </c>
      <c r="N62" s="212">
        <v>240.22</v>
      </c>
      <c r="O62" s="212">
        <v>56.21</v>
      </c>
    </row>
    <row r="63" spans="1:15" ht="16.5" x14ac:dyDescent="0.3">
      <c r="A63" s="211" t="s">
        <v>213</v>
      </c>
      <c r="B63" s="211" t="str">
        <f>Tabela_NS_S_OUT[[#This Row],[FADN_REG]]&amp;Tabela_NS_S_OUT[[#This Row],[NAZWA]]</f>
        <v>AMieszanki zbożowe jare na ziarno</v>
      </c>
      <c r="C63" s="211" t="s">
        <v>214</v>
      </c>
      <c r="D63" s="211" t="s">
        <v>183</v>
      </c>
      <c r="E63" s="211" t="s">
        <v>149</v>
      </c>
      <c r="F63" s="212">
        <v>35.909999999999997</v>
      </c>
      <c r="G63" s="212">
        <v>53.57</v>
      </c>
      <c r="I63" s="213"/>
      <c r="J63" s="211" t="s">
        <v>298</v>
      </c>
      <c r="K63" s="211" t="s">
        <v>299</v>
      </c>
      <c r="L63" s="211" t="s">
        <v>183</v>
      </c>
      <c r="M63" s="211" t="s">
        <v>149</v>
      </c>
      <c r="N63" s="212">
        <v>308.32</v>
      </c>
      <c r="O63" s="212">
        <v>24.09</v>
      </c>
    </row>
    <row r="64" spans="1:15" ht="16.5" x14ac:dyDescent="0.3">
      <c r="A64" s="211" t="s">
        <v>213</v>
      </c>
      <c r="B64" s="211" t="str">
        <f>Tabela_NS_S_OUT[[#This Row],[FADN_REG]]&amp;Tabela_NS_S_OUT[[#This Row],[NAZWA]]</f>
        <v>BMieszanki zbożowe jare na ziarno</v>
      </c>
      <c r="C64" s="211" t="s">
        <v>214</v>
      </c>
      <c r="D64" s="211" t="s">
        <v>183</v>
      </c>
      <c r="E64" s="211" t="s">
        <v>150</v>
      </c>
      <c r="F64" s="212">
        <v>38.07</v>
      </c>
      <c r="G64" s="212">
        <v>54.08</v>
      </c>
      <c r="I64" s="213"/>
      <c r="J64" s="211" t="s">
        <v>300</v>
      </c>
      <c r="K64" s="211" t="s">
        <v>520</v>
      </c>
      <c r="L64" s="211" t="s">
        <v>183</v>
      </c>
      <c r="M64" s="211" t="s">
        <v>149</v>
      </c>
      <c r="N64" s="212">
        <v>283.52999999999997</v>
      </c>
      <c r="O64" s="212">
        <v>35.19</v>
      </c>
    </row>
    <row r="65" spans="1:15" ht="16.5" x14ac:dyDescent="0.3">
      <c r="A65" s="211" t="s">
        <v>213</v>
      </c>
      <c r="B65" s="211" t="str">
        <f>Tabela_NS_S_OUT[[#This Row],[FADN_REG]]&amp;Tabela_NS_S_OUT[[#This Row],[NAZWA]]</f>
        <v>CMieszanki zbożowe jare na ziarno</v>
      </c>
      <c r="C65" s="211" t="s">
        <v>214</v>
      </c>
      <c r="D65" s="211" t="s">
        <v>183</v>
      </c>
      <c r="E65" s="211" t="s">
        <v>184</v>
      </c>
      <c r="F65" s="212">
        <v>35.83</v>
      </c>
      <c r="G65" s="212">
        <v>54.04</v>
      </c>
      <c r="I65" s="213"/>
      <c r="J65" s="211" t="s">
        <v>301</v>
      </c>
      <c r="K65" s="211" t="s">
        <v>302</v>
      </c>
      <c r="L65" s="211" t="s">
        <v>183</v>
      </c>
      <c r="M65" s="211" t="s">
        <v>149</v>
      </c>
      <c r="N65" s="212">
        <v>225.8</v>
      </c>
      <c r="O65" s="212">
        <v>51.48</v>
      </c>
    </row>
    <row r="66" spans="1:15" ht="16.5" x14ac:dyDescent="0.3">
      <c r="A66" s="211" t="s">
        <v>213</v>
      </c>
      <c r="B66" s="211" t="str">
        <f>Tabela_NS_S_OUT[[#This Row],[FADN_REG]]&amp;Tabela_NS_S_OUT[[#This Row],[NAZWA]]</f>
        <v>DMieszanki zbożowe jare na ziarno</v>
      </c>
      <c r="C66" s="211" t="s">
        <v>214</v>
      </c>
      <c r="D66" s="211" t="s">
        <v>183</v>
      </c>
      <c r="E66" s="211" t="s">
        <v>151</v>
      </c>
      <c r="F66" s="212">
        <v>38.07</v>
      </c>
      <c r="G66" s="212">
        <v>57.58</v>
      </c>
      <c r="I66" s="213"/>
      <c r="J66" s="211" t="s">
        <v>303</v>
      </c>
      <c r="K66" s="211" t="s">
        <v>304</v>
      </c>
      <c r="L66" s="211" t="s">
        <v>183</v>
      </c>
      <c r="M66" s="211" t="s">
        <v>149</v>
      </c>
      <c r="N66" s="212">
        <v>316.01</v>
      </c>
      <c r="O66" s="212">
        <v>10.66</v>
      </c>
    </row>
    <row r="67" spans="1:15" ht="16.5" x14ac:dyDescent="0.3">
      <c r="A67" s="211" t="s">
        <v>215</v>
      </c>
      <c r="B67" s="211" t="str">
        <f>Tabela_NS_S_OUT[[#This Row],[FADN_REG]]&amp;Tabela_NS_S_OUT[[#This Row],[NAZWA]]</f>
        <v>AMieszanki zbożowe ozime na ziarno</v>
      </c>
      <c r="C67" s="211" t="s">
        <v>216</v>
      </c>
      <c r="D67" s="211" t="s">
        <v>183</v>
      </c>
      <c r="E67" s="211" t="s">
        <v>149</v>
      </c>
      <c r="F67" s="212">
        <v>36.56</v>
      </c>
      <c r="G67" s="212">
        <v>54.54</v>
      </c>
      <c r="I67" s="213"/>
      <c r="J67" s="211" t="s">
        <v>305</v>
      </c>
      <c r="K67" s="211" t="s">
        <v>306</v>
      </c>
      <c r="L67" s="211" t="s">
        <v>183</v>
      </c>
      <c r="M67" s="211" t="s">
        <v>149</v>
      </c>
      <c r="N67" s="212">
        <v>450.93</v>
      </c>
      <c r="O67" s="212">
        <v>7.57</v>
      </c>
    </row>
    <row r="68" spans="1:15" ht="17.25" customHeight="1" x14ac:dyDescent="0.3">
      <c r="A68" s="211" t="s">
        <v>215</v>
      </c>
      <c r="B68" s="211" t="str">
        <f>Tabela_NS_S_OUT[[#This Row],[FADN_REG]]&amp;Tabela_NS_S_OUT[[#This Row],[NAZWA]]</f>
        <v>BMieszanki zbożowe ozime na ziarno</v>
      </c>
      <c r="C68" s="211" t="s">
        <v>216</v>
      </c>
      <c r="D68" s="211" t="s">
        <v>183</v>
      </c>
      <c r="E68" s="211" t="s">
        <v>150</v>
      </c>
      <c r="F68" s="212">
        <v>42.93</v>
      </c>
      <c r="G68" s="212">
        <v>55.42</v>
      </c>
      <c r="I68" s="213"/>
      <c r="J68" s="211" t="s">
        <v>307</v>
      </c>
      <c r="K68" s="211" t="s">
        <v>308</v>
      </c>
      <c r="L68" s="211" t="s">
        <v>183</v>
      </c>
      <c r="M68" s="211" t="s">
        <v>149</v>
      </c>
      <c r="N68" s="212">
        <v>465.02</v>
      </c>
      <c r="O68" s="212">
        <v>7.45</v>
      </c>
    </row>
    <row r="69" spans="1:15" ht="16.5" x14ac:dyDescent="0.3">
      <c r="A69" s="211" t="s">
        <v>215</v>
      </c>
      <c r="B69" s="211" t="str">
        <f>Tabela_NS_S_OUT[[#This Row],[FADN_REG]]&amp;Tabela_NS_S_OUT[[#This Row],[NAZWA]]</f>
        <v>CMieszanki zbożowe ozime na ziarno</v>
      </c>
      <c r="C69" s="211" t="s">
        <v>216</v>
      </c>
      <c r="D69" s="211" t="s">
        <v>183</v>
      </c>
      <c r="E69" s="211" t="s">
        <v>184</v>
      </c>
      <c r="F69" s="212">
        <v>38.51</v>
      </c>
      <c r="G69" s="212">
        <v>58.38</v>
      </c>
      <c r="I69" s="213"/>
      <c r="J69" s="211" t="s">
        <v>309</v>
      </c>
      <c r="K69" s="211" t="s">
        <v>310</v>
      </c>
      <c r="L69" s="211" t="s">
        <v>183</v>
      </c>
      <c r="M69" s="211" t="s">
        <v>149</v>
      </c>
      <c r="N69" s="212">
        <v>487.92</v>
      </c>
      <c r="O69" s="212">
        <v>7.9</v>
      </c>
    </row>
    <row r="70" spans="1:15" ht="16.5" x14ac:dyDescent="0.3">
      <c r="A70" s="211" t="s">
        <v>215</v>
      </c>
      <c r="B70" s="211" t="str">
        <f>Tabela_NS_S_OUT[[#This Row],[FADN_REG]]&amp;Tabela_NS_S_OUT[[#This Row],[NAZWA]]</f>
        <v>DMieszanki zbożowe ozime na ziarno</v>
      </c>
      <c r="C70" s="211" t="s">
        <v>216</v>
      </c>
      <c r="D70" s="211" t="s">
        <v>183</v>
      </c>
      <c r="E70" s="211" t="s">
        <v>151</v>
      </c>
      <c r="F70" s="212">
        <v>37.659999999999997</v>
      </c>
      <c r="G70" s="212">
        <v>54.23</v>
      </c>
      <c r="I70" s="213"/>
      <c r="J70" s="211" t="s">
        <v>311</v>
      </c>
      <c r="K70" s="211" t="s">
        <v>312</v>
      </c>
      <c r="L70" s="211" t="s">
        <v>183</v>
      </c>
      <c r="M70" s="211" t="s">
        <v>149</v>
      </c>
      <c r="N70" s="212">
        <v>335.35</v>
      </c>
      <c r="O70" s="212">
        <v>11.4</v>
      </c>
    </row>
    <row r="71" spans="1:15" ht="16.5" x14ac:dyDescent="0.3">
      <c r="A71" s="211" t="s">
        <v>217</v>
      </c>
      <c r="B71" s="211" t="str">
        <f>Tabela_NS_S_OUT[[#This Row],[FADN_REG]]&amp;Tabela_NS_S_OUT[[#This Row],[NAZWA]]</f>
        <v>AKukurydza (sucha i wilgotna) na ziarno</v>
      </c>
      <c r="C71" s="211" t="s">
        <v>218</v>
      </c>
      <c r="D71" s="211" t="s">
        <v>183</v>
      </c>
      <c r="E71" s="211" t="s">
        <v>149</v>
      </c>
      <c r="F71" s="212">
        <v>71.14</v>
      </c>
      <c r="G71" s="212">
        <v>48.2</v>
      </c>
      <c r="I71" s="213"/>
      <c r="J71" s="211" t="s">
        <v>313</v>
      </c>
      <c r="K71" s="211" t="s">
        <v>314</v>
      </c>
      <c r="L71" s="211" t="s">
        <v>183</v>
      </c>
      <c r="M71" s="211" t="s">
        <v>149</v>
      </c>
      <c r="N71" s="212">
        <v>241.29</v>
      </c>
      <c r="O71" s="212">
        <v>7.57</v>
      </c>
    </row>
    <row r="72" spans="1:15" ht="16.5" x14ac:dyDescent="0.3">
      <c r="A72" s="211" t="s">
        <v>217</v>
      </c>
      <c r="B72" s="211" t="str">
        <f>Tabela_NS_S_OUT[[#This Row],[FADN_REG]]&amp;Tabela_NS_S_OUT[[#This Row],[NAZWA]]</f>
        <v>BKukurydza (sucha i wilgotna) na ziarno</v>
      </c>
      <c r="C72" s="211" t="s">
        <v>218</v>
      </c>
      <c r="D72" s="211" t="s">
        <v>183</v>
      </c>
      <c r="E72" s="211" t="s">
        <v>150</v>
      </c>
      <c r="F72" s="212">
        <v>79.5</v>
      </c>
      <c r="G72" s="212">
        <v>47.34</v>
      </c>
      <c r="I72" s="213"/>
      <c r="J72" s="211" t="s">
        <v>315</v>
      </c>
      <c r="K72" s="211" t="s">
        <v>316</v>
      </c>
      <c r="L72" s="211" t="s">
        <v>183</v>
      </c>
      <c r="M72" s="211" t="s">
        <v>149</v>
      </c>
      <c r="N72" s="212">
        <v>468.12</v>
      </c>
      <c r="O72" s="212">
        <v>10.65</v>
      </c>
    </row>
    <row r="73" spans="1:15" ht="16.5" x14ac:dyDescent="0.3">
      <c r="A73" s="211" t="s">
        <v>217</v>
      </c>
      <c r="B73" s="211" t="str">
        <f>Tabela_NS_S_OUT[[#This Row],[FADN_REG]]&amp;Tabela_NS_S_OUT[[#This Row],[NAZWA]]</f>
        <v>CKukurydza (sucha i wilgotna) na ziarno</v>
      </c>
      <c r="C73" s="211" t="s">
        <v>218</v>
      </c>
      <c r="D73" s="211" t="s">
        <v>183</v>
      </c>
      <c r="E73" s="211" t="s">
        <v>184</v>
      </c>
      <c r="F73" s="212">
        <v>81.790000000000006</v>
      </c>
      <c r="G73" s="212">
        <v>52.39</v>
      </c>
      <c r="I73" s="213"/>
      <c r="J73" s="211" t="s">
        <v>317</v>
      </c>
      <c r="K73" s="211" t="s">
        <v>318</v>
      </c>
      <c r="L73" s="211" t="s">
        <v>183</v>
      </c>
      <c r="M73" s="211" t="s">
        <v>149</v>
      </c>
      <c r="N73" s="212">
        <v>211.43</v>
      </c>
      <c r="O73" s="212">
        <v>10.8</v>
      </c>
    </row>
    <row r="74" spans="1:15" ht="16.5" x14ac:dyDescent="0.3">
      <c r="A74" s="211" t="s">
        <v>217</v>
      </c>
      <c r="B74" s="211" t="str">
        <f>Tabela_NS_S_OUT[[#This Row],[FADN_REG]]&amp;Tabela_NS_S_OUT[[#This Row],[NAZWA]]</f>
        <v>DKukurydza (sucha i wilgotna) na ziarno</v>
      </c>
      <c r="C74" s="211" t="s">
        <v>218</v>
      </c>
      <c r="D74" s="211" t="s">
        <v>183</v>
      </c>
      <c r="E74" s="211" t="s">
        <v>151</v>
      </c>
      <c r="F74" s="212">
        <v>86.61</v>
      </c>
      <c r="G74" s="212">
        <v>51.46</v>
      </c>
      <c r="I74" s="213"/>
      <c r="J74" s="211" t="s">
        <v>319</v>
      </c>
      <c r="K74" s="211" t="s">
        <v>320</v>
      </c>
      <c r="L74" s="211" t="s">
        <v>183</v>
      </c>
      <c r="M74" s="211" t="s">
        <v>149</v>
      </c>
      <c r="N74" s="212">
        <v>245.59</v>
      </c>
      <c r="O74" s="212">
        <v>10.65</v>
      </c>
    </row>
    <row r="75" spans="1:15" ht="16.5" x14ac:dyDescent="0.3">
      <c r="A75" s="211" t="s">
        <v>219</v>
      </c>
      <c r="B75" s="211" t="str">
        <f>Tabela_NS_S_OUT[[#This Row],[FADN_REG]]&amp;Tabela_NS_S_OUT[[#This Row],[NAZWA]]</f>
        <v>APozostałe zboża na ziarno</v>
      </c>
      <c r="C75" s="211" t="s">
        <v>220</v>
      </c>
      <c r="D75" s="211" t="s">
        <v>183</v>
      </c>
      <c r="E75" s="211" t="s">
        <v>149</v>
      </c>
      <c r="F75" s="212">
        <v>11.99</v>
      </c>
      <c r="G75" s="212">
        <v>116.72</v>
      </c>
      <c r="I75" s="213"/>
      <c r="J75" s="211" t="s">
        <v>321</v>
      </c>
      <c r="K75" s="211" t="s">
        <v>322</v>
      </c>
      <c r="L75" s="211" t="s">
        <v>183</v>
      </c>
      <c r="M75" s="211" t="s">
        <v>149</v>
      </c>
      <c r="N75" s="212">
        <v>183.19</v>
      </c>
      <c r="O75" s="212">
        <v>10.17</v>
      </c>
    </row>
    <row r="76" spans="1:15" ht="16.5" x14ac:dyDescent="0.3">
      <c r="A76" s="211" t="s">
        <v>219</v>
      </c>
      <c r="B76" s="211" t="str">
        <f>Tabela_NS_S_OUT[[#This Row],[FADN_REG]]&amp;Tabela_NS_S_OUT[[#This Row],[NAZWA]]</f>
        <v>BPozostałe zboża na ziarno</v>
      </c>
      <c r="C76" s="211" t="s">
        <v>220</v>
      </c>
      <c r="D76" s="211" t="s">
        <v>183</v>
      </c>
      <c r="E76" s="211" t="s">
        <v>150</v>
      </c>
      <c r="F76" s="212">
        <v>12.09</v>
      </c>
      <c r="G76" s="212">
        <v>135.12</v>
      </c>
      <c r="I76" s="213"/>
      <c r="J76" s="211" t="s">
        <v>323</v>
      </c>
      <c r="K76" s="211" t="s">
        <v>324</v>
      </c>
      <c r="L76" s="211" t="s">
        <v>183</v>
      </c>
      <c r="M76" s="211" t="s">
        <v>149</v>
      </c>
      <c r="N76" s="212">
        <v>247.98</v>
      </c>
      <c r="O76" s="212">
        <v>10.4</v>
      </c>
    </row>
    <row r="77" spans="1:15" ht="16.5" x14ac:dyDescent="0.3">
      <c r="A77" s="211" t="s">
        <v>219</v>
      </c>
      <c r="B77" s="211" t="str">
        <f>Tabela_NS_S_OUT[[#This Row],[FADN_REG]]&amp;Tabela_NS_S_OUT[[#This Row],[NAZWA]]</f>
        <v>CPozostałe zboża na ziarno</v>
      </c>
      <c r="C77" s="211" t="s">
        <v>220</v>
      </c>
      <c r="D77" s="211" t="s">
        <v>183</v>
      </c>
      <c r="E77" s="211" t="s">
        <v>184</v>
      </c>
      <c r="F77" s="212">
        <v>13.56</v>
      </c>
      <c r="G77" s="212">
        <v>126.22</v>
      </c>
      <c r="I77" s="213"/>
      <c r="J77" s="211" t="s">
        <v>325</v>
      </c>
      <c r="K77" s="211" t="s">
        <v>326</v>
      </c>
      <c r="L77" s="211" t="s">
        <v>183</v>
      </c>
      <c r="M77" s="211" t="s">
        <v>149</v>
      </c>
      <c r="N77" s="212">
        <v>215.04</v>
      </c>
      <c r="O77" s="212">
        <v>10.76</v>
      </c>
    </row>
    <row r="78" spans="1:15" ht="16.5" x14ac:dyDescent="0.3">
      <c r="A78" s="211" t="s">
        <v>219</v>
      </c>
      <c r="B78" s="211" t="str">
        <f>Tabela_NS_S_OUT[[#This Row],[FADN_REG]]&amp;Tabela_NS_S_OUT[[#This Row],[NAZWA]]</f>
        <v>DPozostałe zboża na ziarno</v>
      </c>
      <c r="C78" s="211" t="s">
        <v>220</v>
      </c>
      <c r="D78" s="211" t="s">
        <v>183</v>
      </c>
      <c r="E78" s="211" t="s">
        <v>151</v>
      </c>
      <c r="F78" s="212">
        <v>22.24</v>
      </c>
      <c r="G78" s="212">
        <v>93.13</v>
      </c>
      <c r="I78" s="213"/>
      <c r="J78" s="211" t="s">
        <v>327</v>
      </c>
      <c r="K78" s="211" t="s">
        <v>328</v>
      </c>
      <c r="L78" s="211" t="s">
        <v>183</v>
      </c>
      <c r="M78" s="211" t="s">
        <v>149</v>
      </c>
      <c r="N78" s="212">
        <v>251.18</v>
      </c>
      <c r="O78" s="212">
        <v>10.86</v>
      </c>
    </row>
    <row r="79" spans="1:15" ht="16.5" x14ac:dyDescent="0.3">
      <c r="A79" s="211" t="s">
        <v>221</v>
      </c>
      <c r="B79" s="211" t="str">
        <f>Tabela_NS_S_OUT[[#This Row],[FADN_REG]]&amp;Tabela_NS_S_OUT[[#This Row],[NAZWA]]</f>
        <v>AGryka na ziarno</v>
      </c>
      <c r="C79" s="211" t="s">
        <v>222</v>
      </c>
      <c r="D79" s="211" t="s">
        <v>183</v>
      </c>
      <c r="E79" s="211" t="s">
        <v>149</v>
      </c>
      <c r="F79" s="212">
        <v>13.38</v>
      </c>
      <c r="G79" s="212">
        <v>124.68</v>
      </c>
      <c r="I79" s="213"/>
      <c r="J79" s="211" t="s">
        <v>329</v>
      </c>
      <c r="K79" s="211" t="s">
        <v>330</v>
      </c>
      <c r="L79" s="211" t="s">
        <v>183</v>
      </c>
      <c r="M79" s="211" t="s">
        <v>149</v>
      </c>
      <c r="N79" s="212">
        <v>236.52</v>
      </c>
      <c r="O79" s="212">
        <v>10.74</v>
      </c>
    </row>
    <row r="80" spans="1:15" ht="16.5" x14ac:dyDescent="0.3">
      <c r="A80" s="211" t="s">
        <v>221</v>
      </c>
      <c r="B80" s="211" t="str">
        <f>Tabela_NS_S_OUT[[#This Row],[FADN_REG]]&amp;Tabela_NS_S_OUT[[#This Row],[NAZWA]]</f>
        <v>BGryka na ziarno</v>
      </c>
      <c r="C80" s="211" t="s">
        <v>222</v>
      </c>
      <c r="D80" s="211" t="s">
        <v>183</v>
      </c>
      <c r="E80" s="211" t="s">
        <v>150</v>
      </c>
      <c r="F80" s="212">
        <v>12.06</v>
      </c>
      <c r="G80" s="212">
        <v>139.15</v>
      </c>
      <c r="I80" s="213"/>
      <c r="J80" s="211" t="s">
        <v>331</v>
      </c>
      <c r="K80" s="211" t="s">
        <v>332</v>
      </c>
      <c r="L80" s="211" t="s">
        <v>183</v>
      </c>
      <c r="M80" s="211" t="s">
        <v>149</v>
      </c>
      <c r="N80" s="212">
        <v>238.01</v>
      </c>
      <c r="O80" s="212">
        <v>10.72</v>
      </c>
    </row>
    <row r="81" spans="1:15" ht="16.5" x14ac:dyDescent="0.3">
      <c r="A81" s="211" t="s">
        <v>221</v>
      </c>
      <c r="B81" s="211" t="str">
        <f>Tabela_NS_S_OUT[[#This Row],[FADN_REG]]&amp;Tabela_NS_S_OUT[[#This Row],[NAZWA]]</f>
        <v>CGryka na ziarno</v>
      </c>
      <c r="C81" s="211" t="s">
        <v>222</v>
      </c>
      <c r="D81" s="211" t="s">
        <v>183</v>
      </c>
      <c r="E81" s="211" t="s">
        <v>184</v>
      </c>
      <c r="F81" s="212">
        <v>12.7</v>
      </c>
      <c r="G81" s="212">
        <v>141.35</v>
      </c>
      <c r="I81" s="213"/>
      <c r="J81" s="211" t="s">
        <v>333</v>
      </c>
      <c r="K81" s="211" t="s">
        <v>334</v>
      </c>
      <c r="L81" s="211" t="s">
        <v>183</v>
      </c>
      <c r="M81" s="211" t="s">
        <v>149</v>
      </c>
      <c r="N81" s="212">
        <v>233.11</v>
      </c>
      <c r="O81" s="212">
        <v>10.8</v>
      </c>
    </row>
    <row r="82" spans="1:15" ht="16.5" x14ac:dyDescent="0.3">
      <c r="A82" s="211" t="s">
        <v>221</v>
      </c>
      <c r="B82" s="211" t="str">
        <f>Tabela_NS_S_OUT[[#This Row],[FADN_REG]]&amp;Tabela_NS_S_OUT[[#This Row],[NAZWA]]</f>
        <v>DGryka na ziarno</v>
      </c>
      <c r="C82" s="211" t="s">
        <v>222</v>
      </c>
      <c r="D82" s="211" t="s">
        <v>183</v>
      </c>
      <c r="E82" s="211" t="s">
        <v>151</v>
      </c>
      <c r="F82" s="212">
        <v>13.34</v>
      </c>
      <c r="G82" s="212">
        <v>132.47</v>
      </c>
      <c r="I82" s="213"/>
      <c r="J82" s="211" t="s">
        <v>335</v>
      </c>
      <c r="K82" s="211" t="s">
        <v>336</v>
      </c>
      <c r="L82" s="211" t="s">
        <v>183</v>
      </c>
      <c r="M82" s="211" t="s">
        <v>149</v>
      </c>
      <c r="N82" s="212">
        <v>236.93</v>
      </c>
      <c r="O82" s="212">
        <v>10.8</v>
      </c>
    </row>
    <row r="83" spans="1:15" ht="16.5" x14ac:dyDescent="0.3">
      <c r="A83" s="211" t="s">
        <v>223</v>
      </c>
      <c r="B83" s="211" t="str">
        <f>Tabela_NS_S_OUT[[#This Row],[FADN_REG]]&amp;Tabela_NS_S_OUT[[#This Row],[NAZWA]]</f>
        <v>AProso na ziarno</v>
      </c>
      <c r="C83" s="211" t="s">
        <v>224</v>
      </c>
      <c r="D83" s="211" t="s">
        <v>183</v>
      </c>
      <c r="E83" s="211" t="s">
        <v>149</v>
      </c>
      <c r="F83" s="212">
        <v>7.53</v>
      </c>
      <c r="G83" s="212">
        <v>77.760000000000005</v>
      </c>
      <c r="I83" s="213"/>
      <c r="J83" s="211" t="s">
        <v>337</v>
      </c>
      <c r="K83" s="211" t="s">
        <v>338</v>
      </c>
      <c r="L83" s="211" t="s">
        <v>183</v>
      </c>
      <c r="M83" s="211" t="s">
        <v>149</v>
      </c>
      <c r="N83" s="212">
        <v>190.25</v>
      </c>
      <c r="O83" s="212">
        <v>10.78</v>
      </c>
    </row>
    <row r="84" spans="1:15" ht="16.5" x14ac:dyDescent="0.3">
      <c r="A84" s="211" t="s">
        <v>223</v>
      </c>
      <c r="B84" s="211" t="str">
        <f>Tabela_NS_S_OUT[[#This Row],[FADN_REG]]&amp;Tabela_NS_S_OUT[[#This Row],[NAZWA]]</f>
        <v>BProso na ziarno</v>
      </c>
      <c r="C84" s="211" t="s">
        <v>224</v>
      </c>
      <c r="D84" s="211" t="s">
        <v>183</v>
      </c>
      <c r="E84" s="211" t="s">
        <v>150</v>
      </c>
      <c r="F84" s="212">
        <v>11.83</v>
      </c>
      <c r="G84" s="212">
        <v>115.77</v>
      </c>
      <c r="I84" s="213"/>
      <c r="J84" s="211" t="s">
        <v>339</v>
      </c>
      <c r="K84" s="211" t="s">
        <v>340</v>
      </c>
      <c r="L84" s="211" t="s">
        <v>183</v>
      </c>
      <c r="M84" s="211" t="s">
        <v>149</v>
      </c>
      <c r="N84" s="212">
        <v>145.44</v>
      </c>
      <c r="O84" s="212">
        <v>88.57</v>
      </c>
    </row>
    <row r="85" spans="1:15" ht="16.5" x14ac:dyDescent="0.3">
      <c r="A85" s="211" t="s">
        <v>223</v>
      </c>
      <c r="B85" s="211" t="str">
        <f>Tabela_NS_S_OUT[[#This Row],[FADN_REG]]&amp;Tabela_NS_S_OUT[[#This Row],[NAZWA]]</f>
        <v>CProso na ziarno</v>
      </c>
      <c r="C85" s="211" t="s">
        <v>224</v>
      </c>
      <c r="D85" s="211" t="s">
        <v>183</v>
      </c>
      <c r="E85" s="211" t="s">
        <v>184</v>
      </c>
      <c r="F85" s="212">
        <v>15.99</v>
      </c>
      <c r="G85" s="212">
        <v>76.22</v>
      </c>
      <c r="I85" s="213"/>
      <c r="J85" s="211" t="s">
        <v>341</v>
      </c>
      <c r="K85" s="211" t="s">
        <v>342</v>
      </c>
      <c r="L85" s="211" t="s">
        <v>183</v>
      </c>
      <c r="M85" s="211" t="s">
        <v>149</v>
      </c>
      <c r="N85" s="212">
        <v>165.01</v>
      </c>
      <c r="O85" s="212">
        <v>166.5</v>
      </c>
    </row>
    <row r="86" spans="1:15" ht="16.5" x14ac:dyDescent="0.3">
      <c r="A86" s="211" t="s">
        <v>223</v>
      </c>
      <c r="B86" s="211" t="str">
        <f>Tabela_NS_S_OUT[[#This Row],[FADN_REG]]&amp;Tabela_NS_S_OUT[[#This Row],[NAZWA]]</f>
        <v>DProso na ziarno</v>
      </c>
      <c r="C86" s="211" t="s">
        <v>224</v>
      </c>
      <c r="D86" s="211" t="s">
        <v>183</v>
      </c>
      <c r="E86" s="211" t="s">
        <v>151</v>
      </c>
      <c r="F86" s="212">
        <v>27.52</v>
      </c>
      <c r="G86" s="212">
        <v>81.33</v>
      </c>
      <c r="I86" s="213"/>
      <c r="J86" s="211" t="s">
        <v>343</v>
      </c>
      <c r="K86" s="211" t="s">
        <v>344</v>
      </c>
      <c r="L86" s="211" t="s">
        <v>183</v>
      </c>
      <c r="M86" s="211" t="s">
        <v>149</v>
      </c>
      <c r="N86" s="212">
        <v>129.87</v>
      </c>
      <c r="O86" s="212">
        <v>140.15</v>
      </c>
    </row>
    <row r="87" spans="1:15" ht="16.5" x14ac:dyDescent="0.3">
      <c r="A87" s="211" t="s">
        <v>225</v>
      </c>
      <c r="B87" s="211" t="str">
        <f>Tabela_NS_S_OUT[[#This Row],[FADN_REG]]&amp;Tabela_NS_S_OUT[[#This Row],[NAZWA]]</f>
        <v>AStrączkowe na nasiona suche</v>
      </c>
      <c r="C87" s="211" t="s">
        <v>226</v>
      </c>
      <c r="D87" s="211" t="s">
        <v>183</v>
      </c>
      <c r="E87" s="211" t="s">
        <v>149</v>
      </c>
      <c r="F87" s="212">
        <v>22.69</v>
      </c>
      <c r="G87" s="212">
        <v>85.25</v>
      </c>
      <c r="I87" s="213"/>
      <c r="J87" s="211" t="s">
        <v>345</v>
      </c>
      <c r="K87" s="211" t="s">
        <v>346</v>
      </c>
      <c r="L87" s="211" t="s">
        <v>183</v>
      </c>
      <c r="M87" s="211" t="s">
        <v>149</v>
      </c>
      <c r="N87" s="212">
        <v>110.1</v>
      </c>
      <c r="O87" s="212">
        <v>66.61</v>
      </c>
    </row>
    <row r="88" spans="1:15" ht="16.5" x14ac:dyDescent="0.3">
      <c r="A88" s="211" t="s">
        <v>225</v>
      </c>
      <c r="B88" s="211" t="str">
        <f>Tabela_NS_S_OUT[[#This Row],[FADN_REG]]&amp;Tabela_NS_S_OUT[[#This Row],[NAZWA]]</f>
        <v>BStrączkowe na nasiona suche</v>
      </c>
      <c r="C88" s="211" t="s">
        <v>226</v>
      </c>
      <c r="D88" s="211" t="s">
        <v>183</v>
      </c>
      <c r="E88" s="211" t="s">
        <v>150</v>
      </c>
      <c r="F88" s="212">
        <v>27.12</v>
      </c>
      <c r="G88" s="212">
        <v>85.07</v>
      </c>
      <c r="I88" s="213"/>
      <c r="J88" s="211" t="s">
        <v>347</v>
      </c>
      <c r="K88" s="211" t="s">
        <v>348</v>
      </c>
      <c r="L88" s="211" t="s">
        <v>183</v>
      </c>
      <c r="M88" s="211" t="s">
        <v>149</v>
      </c>
      <c r="N88" s="212">
        <v>403.45</v>
      </c>
      <c r="O88" s="212">
        <v>61.2</v>
      </c>
    </row>
    <row r="89" spans="1:15" ht="16.5" x14ac:dyDescent="0.3">
      <c r="A89" s="211" t="s">
        <v>225</v>
      </c>
      <c r="B89" s="211" t="str">
        <f>Tabela_NS_S_OUT[[#This Row],[FADN_REG]]&amp;Tabela_NS_S_OUT[[#This Row],[NAZWA]]</f>
        <v>CStrączkowe na nasiona suche</v>
      </c>
      <c r="C89" s="211" t="s">
        <v>226</v>
      </c>
      <c r="D89" s="211" t="s">
        <v>183</v>
      </c>
      <c r="E89" s="211" t="s">
        <v>184</v>
      </c>
      <c r="F89" s="212">
        <v>21.25</v>
      </c>
      <c r="G89" s="212">
        <v>124.87</v>
      </c>
      <c r="I89" s="213"/>
      <c r="J89" s="211" t="s">
        <v>349</v>
      </c>
      <c r="K89" s="211" t="s">
        <v>350</v>
      </c>
      <c r="L89" s="211" t="s">
        <v>183</v>
      </c>
      <c r="M89" s="211" t="s">
        <v>149</v>
      </c>
      <c r="N89" s="212">
        <v>187.11</v>
      </c>
      <c r="O89" s="212">
        <v>169.99</v>
      </c>
    </row>
    <row r="90" spans="1:15" ht="16.5" x14ac:dyDescent="0.3">
      <c r="A90" s="211" t="s">
        <v>225</v>
      </c>
      <c r="B90" s="211" t="str">
        <f>Tabela_NS_S_OUT[[#This Row],[FADN_REG]]&amp;Tabela_NS_S_OUT[[#This Row],[NAZWA]]</f>
        <v>DStrączkowe na nasiona suche</v>
      </c>
      <c r="C90" s="211" t="s">
        <v>226</v>
      </c>
      <c r="D90" s="211" t="s">
        <v>183</v>
      </c>
      <c r="E90" s="211" t="s">
        <v>151</v>
      </c>
      <c r="F90" s="212">
        <v>24.33</v>
      </c>
      <c r="G90" s="212">
        <v>101.34</v>
      </c>
      <c r="I90" s="213"/>
      <c r="J90" s="211" t="s">
        <v>351</v>
      </c>
      <c r="K90" s="211" t="s">
        <v>352</v>
      </c>
      <c r="L90" s="211" t="s">
        <v>183</v>
      </c>
      <c r="M90" s="211" t="s">
        <v>149</v>
      </c>
      <c r="N90" s="212">
        <v>251.3</v>
      </c>
      <c r="O90" s="212">
        <v>84.49</v>
      </c>
    </row>
    <row r="91" spans="1:15" ht="16.5" x14ac:dyDescent="0.3">
      <c r="A91" s="211" t="s">
        <v>227</v>
      </c>
      <c r="B91" s="211" t="str">
        <f>Tabela_NS_S_OUT[[#This Row],[FADN_REG]]&amp;Tabela_NS_S_OUT[[#This Row],[NAZWA]]</f>
        <v>AStrączkowe jadalne na nasiona suche</v>
      </c>
      <c r="C91" s="211" t="s">
        <v>228</v>
      </c>
      <c r="D91" s="211" t="s">
        <v>183</v>
      </c>
      <c r="E91" s="211" t="s">
        <v>149</v>
      </c>
      <c r="F91" s="212">
        <v>21.69</v>
      </c>
      <c r="G91" s="212">
        <v>117.66</v>
      </c>
      <c r="I91" s="213"/>
      <c r="J91" s="211" t="s">
        <v>353</v>
      </c>
      <c r="K91" s="211" t="s">
        <v>354</v>
      </c>
      <c r="L91" s="211" t="s">
        <v>183</v>
      </c>
      <c r="M91" s="211" t="s">
        <v>149</v>
      </c>
      <c r="N91" s="212">
        <v>234.21</v>
      </c>
      <c r="O91" s="212">
        <v>90.36</v>
      </c>
    </row>
    <row r="92" spans="1:15" ht="16.5" x14ac:dyDescent="0.3">
      <c r="A92" s="211" t="s">
        <v>227</v>
      </c>
      <c r="B92" s="211" t="str">
        <f>Tabela_NS_S_OUT[[#This Row],[FADN_REG]]&amp;Tabela_NS_S_OUT[[#This Row],[NAZWA]]</f>
        <v>BStrączkowe jadalne na nasiona suche</v>
      </c>
      <c r="C92" s="211" t="s">
        <v>228</v>
      </c>
      <c r="D92" s="211" t="s">
        <v>183</v>
      </c>
      <c r="E92" s="211" t="s">
        <v>150</v>
      </c>
      <c r="F92" s="212">
        <v>22.09</v>
      </c>
      <c r="G92" s="212">
        <v>139.33000000000001</v>
      </c>
      <c r="I92" s="213"/>
      <c r="J92" s="211" t="s">
        <v>355</v>
      </c>
      <c r="K92" s="211" t="s">
        <v>356</v>
      </c>
      <c r="L92" s="211" t="s">
        <v>183</v>
      </c>
      <c r="M92" s="211" t="s">
        <v>149</v>
      </c>
      <c r="N92" s="212">
        <v>67.11</v>
      </c>
      <c r="O92" s="212">
        <v>98.23</v>
      </c>
    </row>
    <row r="93" spans="1:15" ht="16.5" x14ac:dyDescent="0.3">
      <c r="A93" s="211" t="s">
        <v>227</v>
      </c>
      <c r="B93" s="211" t="str">
        <f>Tabela_NS_S_OUT[[#This Row],[FADN_REG]]&amp;Tabela_NS_S_OUT[[#This Row],[NAZWA]]</f>
        <v>CStrączkowe jadalne na nasiona suche</v>
      </c>
      <c r="C93" s="211" t="s">
        <v>228</v>
      </c>
      <c r="D93" s="211" t="s">
        <v>183</v>
      </c>
      <c r="E93" s="211" t="s">
        <v>184</v>
      </c>
      <c r="F93" s="212">
        <v>22.18</v>
      </c>
      <c r="G93" s="212">
        <v>200.79</v>
      </c>
      <c r="I93" s="213"/>
      <c r="J93" s="211" t="s">
        <v>357</v>
      </c>
      <c r="K93" s="211" t="s">
        <v>358</v>
      </c>
      <c r="L93" s="211" t="s">
        <v>183</v>
      </c>
      <c r="M93" s="211" t="s">
        <v>149</v>
      </c>
      <c r="N93" s="212">
        <v>1558.61</v>
      </c>
      <c r="O93" s="212">
        <v>269.37</v>
      </c>
    </row>
    <row r="94" spans="1:15" ht="16.5" x14ac:dyDescent="0.3">
      <c r="A94" s="211" t="s">
        <v>227</v>
      </c>
      <c r="B94" s="211" t="str">
        <f>Tabela_NS_S_OUT[[#This Row],[FADN_REG]]&amp;Tabela_NS_S_OUT[[#This Row],[NAZWA]]</f>
        <v>DStrączkowe jadalne na nasiona suche</v>
      </c>
      <c r="C94" s="211" t="s">
        <v>228</v>
      </c>
      <c r="D94" s="211" t="s">
        <v>183</v>
      </c>
      <c r="E94" s="211" t="s">
        <v>151</v>
      </c>
      <c r="F94" s="212">
        <v>23.44</v>
      </c>
      <c r="G94" s="212">
        <v>145.94</v>
      </c>
      <c r="I94" s="213"/>
      <c r="J94" s="211" t="s">
        <v>359</v>
      </c>
      <c r="K94" s="211" t="s">
        <v>360</v>
      </c>
      <c r="L94" s="211" t="s">
        <v>183</v>
      </c>
      <c r="M94" s="211" t="s">
        <v>149</v>
      </c>
      <c r="N94" s="212">
        <v>975.3</v>
      </c>
      <c r="O94" s="212">
        <v>212.1</v>
      </c>
    </row>
    <row r="95" spans="1:15" ht="16.5" x14ac:dyDescent="0.3">
      <c r="A95" s="211" t="s">
        <v>229</v>
      </c>
      <c r="B95" s="211" t="str">
        <f>Tabela_NS_S_OUT[[#This Row],[FADN_REG]]&amp;Tabela_NS_S_OUT[[#This Row],[NAZWA]]</f>
        <v>AGroch konsumpcyjny na nasiona suche</v>
      </c>
      <c r="C95" s="211" t="s">
        <v>230</v>
      </c>
      <c r="D95" s="211" t="s">
        <v>183</v>
      </c>
      <c r="E95" s="211" t="s">
        <v>149</v>
      </c>
      <c r="F95" s="212">
        <v>34.700000000000003</v>
      </c>
      <c r="G95" s="212">
        <v>93.69</v>
      </c>
      <c r="I95" s="213"/>
      <c r="J95" s="211" t="s">
        <v>361</v>
      </c>
      <c r="K95" s="211" t="s">
        <v>362</v>
      </c>
      <c r="L95" s="211" t="s">
        <v>183</v>
      </c>
      <c r="M95" s="211" t="s">
        <v>149</v>
      </c>
      <c r="N95" s="212">
        <v>444.66</v>
      </c>
      <c r="O95" s="212">
        <v>229.77</v>
      </c>
    </row>
    <row r="96" spans="1:15" ht="16.5" x14ac:dyDescent="0.3">
      <c r="A96" s="211" t="s">
        <v>229</v>
      </c>
      <c r="B96" s="211" t="str">
        <f>Tabela_NS_S_OUT[[#This Row],[FADN_REG]]&amp;Tabela_NS_S_OUT[[#This Row],[NAZWA]]</f>
        <v>BGroch konsumpcyjny na nasiona suche</v>
      </c>
      <c r="C96" s="211" t="s">
        <v>230</v>
      </c>
      <c r="D96" s="211" t="s">
        <v>183</v>
      </c>
      <c r="E96" s="211" t="s">
        <v>150</v>
      </c>
      <c r="F96" s="212">
        <v>28.68</v>
      </c>
      <c r="G96" s="212">
        <v>95.92</v>
      </c>
      <c r="I96" s="213"/>
      <c r="J96" s="211" t="s">
        <v>363</v>
      </c>
      <c r="K96" s="211" t="s">
        <v>364</v>
      </c>
      <c r="L96" s="211" t="s">
        <v>183</v>
      </c>
      <c r="M96" s="211" t="s">
        <v>149</v>
      </c>
      <c r="N96" s="212">
        <v>536.75</v>
      </c>
      <c r="O96" s="212">
        <v>297.27999999999997</v>
      </c>
    </row>
    <row r="97" spans="1:15" ht="16.5" x14ac:dyDescent="0.3">
      <c r="A97" s="211" t="s">
        <v>229</v>
      </c>
      <c r="B97" s="211" t="str">
        <f>Tabela_NS_S_OUT[[#This Row],[FADN_REG]]&amp;Tabela_NS_S_OUT[[#This Row],[NAZWA]]</f>
        <v>CGroch konsumpcyjny na nasiona suche</v>
      </c>
      <c r="C97" s="211" t="s">
        <v>230</v>
      </c>
      <c r="D97" s="211" t="s">
        <v>183</v>
      </c>
      <c r="E97" s="211" t="s">
        <v>184</v>
      </c>
      <c r="F97" s="212">
        <v>24.51</v>
      </c>
      <c r="G97" s="212">
        <v>98.39</v>
      </c>
      <c r="I97" s="213"/>
      <c r="J97" s="211" t="s">
        <v>365</v>
      </c>
      <c r="K97" s="211" t="s">
        <v>366</v>
      </c>
      <c r="L97" s="211" t="s">
        <v>183</v>
      </c>
      <c r="M97" s="211" t="s">
        <v>149</v>
      </c>
      <c r="N97" s="212">
        <v>321.27999999999997</v>
      </c>
      <c r="O97" s="212">
        <v>523.37</v>
      </c>
    </row>
    <row r="98" spans="1:15" ht="16.5" x14ac:dyDescent="0.3">
      <c r="A98" s="211" t="s">
        <v>229</v>
      </c>
      <c r="B98" s="211" t="str">
        <f>Tabela_NS_S_OUT[[#This Row],[FADN_REG]]&amp;Tabela_NS_S_OUT[[#This Row],[NAZWA]]</f>
        <v>DGroch konsumpcyjny na nasiona suche</v>
      </c>
      <c r="C98" s="211" t="s">
        <v>230</v>
      </c>
      <c r="D98" s="211" t="s">
        <v>183</v>
      </c>
      <c r="E98" s="211" t="s">
        <v>151</v>
      </c>
      <c r="F98" s="212">
        <v>29.14</v>
      </c>
      <c r="G98" s="212">
        <v>102.52</v>
      </c>
      <c r="I98" s="213"/>
      <c r="J98" s="211" t="s">
        <v>367</v>
      </c>
      <c r="K98" s="211" t="s">
        <v>368</v>
      </c>
      <c r="L98" s="211" t="s">
        <v>183</v>
      </c>
      <c r="M98" s="211" t="s">
        <v>149</v>
      </c>
      <c r="N98" s="212">
        <v>499.13</v>
      </c>
      <c r="O98" s="212">
        <v>355.81</v>
      </c>
    </row>
    <row r="99" spans="1:15" ht="16.5" x14ac:dyDescent="0.3">
      <c r="A99" s="211" t="s">
        <v>231</v>
      </c>
      <c r="B99" s="211" t="str">
        <f>Tabela_NS_S_OUT[[#This Row],[FADN_REG]]&amp;Tabela_NS_S_OUT[[#This Row],[NAZWA]]</f>
        <v>AFasola na nasiona suche</v>
      </c>
      <c r="C99" s="211" t="s">
        <v>232</v>
      </c>
      <c r="D99" s="211" t="s">
        <v>183</v>
      </c>
      <c r="E99" s="211" t="s">
        <v>149</v>
      </c>
      <c r="F99" s="212">
        <v>22.96</v>
      </c>
      <c r="G99" s="212">
        <v>327.81</v>
      </c>
      <c r="I99" s="213"/>
      <c r="J99" s="211" t="s">
        <v>369</v>
      </c>
      <c r="K99" s="211" t="s">
        <v>370</v>
      </c>
      <c r="L99" s="211" t="s">
        <v>183</v>
      </c>
      <c r="M99" s="211" t="s">
        <v>149</v>
      </c>
      <c r="N99" s="212">
        <v>586.07000000000005</v>
      </c>
      <c r="O99" s="212">
        <v>383.65</v>
      </c>
    </row>
    <row r="100" spans="1:15" ht="16.5" x14ac:dyDescent="0.3">
      <c r="A100" s="211" t="s">
        <v>231</v>
      </c>
      <c r="B100" s="211" t="str">
        <f>Tabela_NS_S_OUT[[#This Row],[FADN_REG]]&amp;Tabela_NS_S_OUT[[#This Row],[NAZWA]]</f>
        <v>BFasola na nasiona suche</v>
      </c>
      <c r="C100" s="211" t="s">
        <v>232</v>
      </c>
      <c r="D100" s="211" t="s">
        <v>183</v>
      </c>
      <c r="E100" s="211" t="s">
        <v>150</v>
      </c>
      <c r="F100" s="212">
        <v>34.6</v>
      </c>
      <c r="G100" s="212">
        <v>283.69</v>
      </c>
      <c r="I100" s="213"/>
      <c r="J100" s="211" t="s">
        <v>371</v>
      </c>
      <c r="K100" s="211" t="s">
        <v>372</v>
      </c>
      <c r="L100" s="211" t="s">
        <v>183</v>
      </c>
      <c r="M100" s="211" t="s">
        <v>149</v>
      </c>
      <c r="N100" s="212">
        <v>134.55000000000001</v>
      </c>
      <c r="O100" s="212">
        <v>522.70000000000005</v>
      </c>
    </row>
    <row r="101" spans="1:15" ht="16.5" x14ac:dyDescent="0.3">
      <c r="A101" s="211" t="s">
        <v>231</v>
      </c>
      <c r="B101" s="211" t="str">
        <f>Tabela_NS_S_OUT[[#This Row],[FADN_REG]]&amp;Tabela_NS_S_OUT[[#This Row],[NAZWA]]</f>
        <v>CFasola na nasiona suche</v>
      </c>
      <c r="C101" s="211" t="s">
        <v>232</v>
      </c>
      <c r="D101" s="211" t="s">
        <v>183</v>
      </c>
      <c r="E101" s="211" t="s">
        <v>184</v>
      </c>
      <c r="F101" s="212">
        <v>22.89</v>
      </c>
      <c r="G101" s="212">
        <v>315.32</v>
      </c>
      <c r="I101" s="213"/>
      <c r="J101" s="211" t="s">
        <v>373</v>
      </c>
      <c r="K101" s="211" t="s">
        <v>374</v>
      </c>
      <c r="L101" s="211" t="s">
        <v>375</v>
      </c>
      <c r="M101" s="211" t="s">
        <v>149</v>
      </c>
      <c r="N101" s="212">
        <v>245853.86</v>
      </c>
      <c r="O101" s="212">
        <v>2.27</v>
      </c>
    </row>
    <row r="102" spans="1:15" ht="16.5" x14ac:dyDescent="0.3">
      <c r="A102" s="211" t="s">
        <v>231</v>
      </c>
      <c r="B102" s="211" t="str">
        <f>Tabela_NS_S_OUT[[#This Row],[FADN_REG]]&amp;Tabela_NS_S_OUT[[#This Row],[NAZWA]]</f>
        <v>DFasola na nasiona suche</v>
      </c>
      <c r="C102" s="211" t="s">
        <v>232</v>
      </c>
      <c r="D102" s="211" t="s">
        <v>183</v>
      </c>
      <c r="E102" s="211" t="s">
        <v>151</v>
      </c>
      <c r="F102" s="212">
        <v>20.420000000000002</v>
      </c>
      <c r="G102" s="212">
        <v>418.77</v>
      </c>
      <c r="I102" s="213"/>
      <c r="J102" s="211" t="s">
        <v>376</v>
      </c>
      <c r="K102" s="211" t="s">
        <v>377</v>
      </c>
      <c r="L102" s="211" t="s">
        <v>375</v>
      </c>
      <c r="M102" s="211" t="s">
        <v>149</v>
      </c>
      <c r="N102" s="212">
        <v>101162.75</v>
      </c>
      <c r="O102" s="212">
        <v>1.1200000000000001</v>
      </c>
    </row>
    <row r="103" spans="1:15" ht="16.5" x14ac:dyDescent="0.3">
      <c r="A103" s="211" t="s">
        <v>233</v>
      </c>
      <c r="B103" s="211" t="str">
        <f>Tabela_NS_S_OUT[[#This Row],[FADN_REG]]&amp;Tabela_NS_S_OUT[[#This Row],[NAZWA]]</f>
        <v>ABób na nasiona suche</v>
      </c>
      <c r="C103" s="211" t="s">
        <v>234</v>
      </c>
      <c r="D103" s="211" t="s">
        <v>183</v>
      </c>
      <c r="E103" s="211" t="s">
        <v>149</v>
      </c>
      <c r="F103" s="212">
        <v>32.33</v>
      </c>
      <c r="G103" s="212">
        <v>451.26</v>
      </c>
      <c r="I103" s="213"/>
      <c r="J103" s="211" t="s">
        <v>378</v>
      </c>
      <c r="K103" s="211" t="s">
        <v>379</v>
      </c>
      <c r="L103" s="211" t="s">
        <v>375</v>
      </c>
      <c r="M103" s="211" t="s">
        <v>149</v>
      </c>
      <c r="N103" s="212">
        <v>100089.99</v>
      </c>
      <c r="O103" s="212">
        <v>0.69</v>
      </c>
    </row>
    <row r="104" spans="1:15" ht="16.5" x14ac:dyDescent="0.3">
      <c r="A104" s="211" t="s">
        <v>233</v>
      </c>
      <c r="B104" s="211" t="str">
        <f>Tabela_NS_S_OUT[[#This Row],[FADN_REG]]&amp;Tabela_NS_S_OUT[[#This Row],[NAZWA]]</f>
        <v>BBób na nasiona suche</v>
      </c>
      <c r="C104" s="211" t="s">
        <v>234</v>
      </c>
      <c r="D104" s="211" t="s">
        <v>183</v>
      </c>
      <c r="E104" s="211" t="s">
        <v>150</v>
      </c>
      <c r="F104" s="212">
        <v>32.33</v>
      </c>
      <c r="G104" s="212">
        <v>452.84</v>
      </c>
      <c r="I104" s="213"/>
      <c r="J104" s="211" t="s">
        <v>380</v>
      </c>
      <c r="K104" s="211" t="s">
        <v>381</v>
      </c>
      <c r="L104" s="211" t="s">
        <v>375</v>
      </c>
      <c r="M104" s="211" t="s">
        <v>149</v>
      </c>
      <c r="N104" s="212">
        <v>26555.57</v>
      </c>
      <c r="O104" s="212">
        <v>3.44</v>
      </c>
    </row>
    <row r="105" spans="1:15" ht="16.5" x14ac:dyDescent="0.3">
      <c r="A105" s="211" t="s">
        <v>233</v>
      </c>
      <c r="B105" s="211" t="str">
        <f>Tabela_NS_S_OUT[[#This Row],[FADN_REG]]&amp;Tabela_NS_S_OUT[[#This Row],[NAZWA]]</f>
        <v>CBób na nasiona suche</v>
      </c>
      <c r="C105" s="211" t="s">
        <v>234</v>
      </c>
      <c r="D105" s="211" t="s">
        <v>183</v>
      </c>
      <c r="E105" s="211" t="s">
        <v>184</v>
      </c>
      <c r="F105" s="212">
        <v>35.909999999999997</v>
      </c>
      <c r="G105" s="212">
        <v>457.79</v>
      </c>
      <c r="I105" s="213"/>
      <c r="J105" s="211" t="s">
        <v>382</v>
      </c>
      <c r="K105" s="211" t="s">
        <v>383</v>
      </c>
      <c r="L105" s="211" t="s">
        <v>375</v>
      </c>
      <c r="M105" s="211" t="s">
        <v>149</v>
      </c>
      <c r="N105" s="212">
        <v>341837.7</v>
      </c>
      <c r="O105" s="212">
        <v>2.82</v>
      </c>
    </row>
    <row r="106" spans="1:15" ht="16.5" x14ac:dyDescent="0.3">
      <c r="A106" s="211" t="s">
        <v>233</v>
      </c>
      <c r="B106" s="211" t="str">
        <f>Tabela_NS_S_OUT[[#This Row],[FADN_REG]]&amp;Tabela_NS_S_OUT[[#This Row],[NAZWA]]</f>
        <v>DBób na nasiona suche</v>
      </c>
      <c r="C106" s="211" t="s">
        <v>234</v>
      </c>
      <c r="D106" s="211" t="s">
        <v>183</v>
      </c>
      <c r="E106" s="211" t="s">
        <v>151</v>
      </c>
      <c r="F106" s="212">
        <v>32.22</v>
      </c>
      <c r="G106" s="212">
        <v>442.84</v>
      </c>
      <c r="I106" s="213"/>
      <c r="J106" s="211" t="s">
        <v>384</v>
      </c>
      <c r="K106" s="211" t="s">
        <v>385</v>
      </c>
      <c r="L106" s="211" t="s">
        <v>375</v>
      </c>
      <c r="M106" s="211" t="s">
        <v>149</v>
      </c>
      <c r="N106" s="212">
        <v>477775.71</v>
      </c>
      <c r="O106" s="212">
        <v>7.27</v>
      </c>
    </row>
    <row r="107" spans="1:15" ht="16.5" x14ac:dyDescent="0.3">
      <c r="A107" s="211" t="s">
        <v>235</v>
      </c>
      <c r="B107" s="211" t="str">
        <f>Tabela_NS_S_OUT[[#This Row],[FADN_REG]]&amp;Tabela_NS_S_OUT[[#This Row],[NAZWA]]</f>
        <v>ASoczewica na nasiona suche</v>
      </c>
      <c r="C107" s="211" t="s">
        <v>236</v>
      </c>
      <c r="D107" s="211" t="s">
        <v>183</v>
      </c>
      <c r="E107" s="211" t="s">
        <v>149</v>
      </c>
      <c r="F107" s="212">
        <v>5.93</v>
      </c>
      <c r="G107" s="212">
        <v>218.99</v>
      </c>
      <c r="I107" s="213"/>
      <c r="J107" s="211" t="s">
        <v>386</v>
      </c>
      <c r="K107" s="211" t="s">
        <v>387</v>
      </c>
      <c r="L107" s="211" t="s">
        <v>375</v>
      </c>
      <c r="M107" s="211" t="s">
        <v>149</v>
      </c>
      <c r="N107" s="212">
        <v>256692.53</v>
      </c>
      <c r="O107" s="212">
        <v>2.89</v>
      </c>
    </row>
    <row r="108" spans="1:15" ht="16.5" x14ac:dyDescent="0.3">
      <c r="A108" s="211" t="s">
        <v>235</v>
      </c>
      <c r="B108" s="211" t="str">
        <f>Tabela_NS_S_OUT[[#This Row],[FADN_REG]]&amp;Tabela_NS_S_OUT[[#This Row],[NAZWA]]</f>
        <v>BSoczewica na nasiona suche</v>
      </c>
      <c r="C108" s="211" t="s">
        <v>236</v>
      </c>
      <c r="D108" s="211" t="s">
        <v>183</v>
      </c>
      <c r="E108" s="211" t="s">
        <v>150</v>
      </c>
      <c r="F108" s="212">
        <v>5.79</v>
      </c>
      <c r="G108" s="212">
        <v>219.01</v>
      </c>
      <c r="I108" s="213"/>
      <c r="J108" s="211" t="s">
        <v>388</v>
      </c>
      <c r="K108" s="211" t="s">
        <v>389</v>
      </c>
      <c r="L108" s="211" t="s">
        <v>183</v>
      </c>
      <c r="M108" s="211" t="s">
        <v>149</v>
      </c>
      <c r="N108" s="212">
        <v>59.2</v>
      </c>
      <c r="O108" s="212">
        <v>167.34</v>
      </c>
    </row>
    <row r="109" spans="1:15" ht="16.5" x14ac:dyDescent="0.3">
      <c r="A109" s="211" t="s">
        <v>235</v>
      </c>
      <c r="B109" s="211" t="str">
        <f>Tabela_NS_S_OUT[[#This Row],[FADN_REG]]&amp;Tabela_NS_S_OUT[[#This Row],[NAZWA]]</f>
        <v>CSoczewica na nasiona suche</v>
      </c>
      <c r="C109" s="211" t="s">
        <v>236</v>
      </c>
      <c r="D109" s="211" t="s">
        <v>183</v>
      </c>
      <c r="E109" s="211" t="s">
        <v>184</v>
      </c>
      <c r="F109" s="212">
        <v>5.79</v>
      </c>
      <c r="G109" s="212">
        <v>219.01</v>
      </c>
      <c r="I109" s="213"/>
      <c r="J109" s="211" t="s">
        <v>390</v>
      </c>
      <c r="K109" s="211" t="s">
        <v>391</v>
      </c>
      <c r="L109" s="211" t="s">
        <v>183</v>
      </c>
      <c r="M109" s="211" t="s">
        <v>149</v>
      </c>
      <c r="N109" s="212">
        <v>62.19</v>
      </c>
      <c r="O109" s="212">
        <v>308.10000000000002</v>
      </c>
    </row>
    <row r="110" spans="1:15" ht="16.5" x14ac:dyDescent="0.3">
      <c r="A110" s="211" t="s">
        <v>235</v>
      </c>
      <c r="B110" s="211" t="str">
        <f>Tabela_NS_S_OUT[[#This Row],[FADN_REG]]&amp;Tabela_NS_S_OUT[[#This Row],[NAZWA]]</f>
        <v>DSoczewica na nasiona suche</v>
      </c>
      <c r="C110" s="211" t="s">
        <v>236</v>
      </c>
      <c r="D110" s="211" t="s">
        <v>183</v>
      </c>
      <c r="E110" s="211" t="s">
        <v>151</v>
      </c>
      <c r="F110" s="212">
        <v>5.79</v>
      </c>
      <c r="G110" s="212">
        <v>219.01</v>
      </c>
      <c r="I110" s="213"/>
      <c r="J110" s="211" t="s">
        <v>392</v>
      </c>
      <c r="K110" s="211" t="s">
        <v>393</v>
      </c>
      <c r="L110" s="211" t="s">
        <v>183</v>
      </c>
      <c r="M110" s="211" t="s">
        <v>149</v>
      </c>
      <c r="N110" s="212">
        <v>62.54</v>
      </c>
      <c r="O110" s="212">
        <v>308.10000000000002</v>
      </c>
    </row>
    <row r="111" spans="1:15" ht="16.5" x14ac:dyDescent="0.3">
      <c r="A111" s="211" t="s">
        <v>237</v>
      </c>
      <c r="B111" s="211" t="str">
        <f>Tabela_NS_S_OUT[[#This Row],[FADN_REG]]&amp;Tabela_NS_S_OUT[[#This Row],[NAZWA]]</f>
        <v>ASoja na nasiona suche</v>
      </c>
      <c r="C111" s="211" t="s">
        <v>238</v>
      </c>
      <c r="D111" s="211" t="s">
        <v>183</v>
      </c>
      <c r="E111" s="211" t="s">
        <v>149</v>
      </c>
      <c r="F111" s="212">
        <v>14.38</v>
      </c>
      <c r="G111" s="212">
        <v>127.96</v>
      </c>
      <c r="I111" s="213"/>
      <c r="J111" s="211" t="s">
        <v>394</v>
      </c>
      <c r="K111" s="211" t="s">
        <v>395</v>
      </c>
      <c r="L111" s="211" t="s">
        <v>183</v>
      </c>
      <c r="M111" s="211" t="s">
        <v>149</v>
      </c>
      <c r="N111" s="212">
        <v>115.07</v>
      </c>
      <c r="O111" s="212">
        <v>894.01</v>
      </c>
    </row>
    <row r="112" spans="1:15" ht="16.5" x14ac:dyDescent="0.3">
      <c r="A112" s="211" t="s">
        <v>237</v>
      </c>
      <c r="B112" s="211" t="str">
        <f>Tabela_NS_S_OUT[[#This Row],[FADN_REG]]&amp;Tabela_NS_S_OUT[[#This Row],[NAZWA]]</f>
        <v>BSoja na nasiona suche</v>
      </c>
      <c r="C112" s="211" t="s">
        <v>238</v>
      </c>
      <c r="D112" s="211" t="s">
        <v>183</v>
      </c>
      <c r="E112" s="211" t="s">
        <v>150</v>
      </c>
      <c r="F112" s="212">
        <v>15.83</v>
      </c>
      <c r="G112" s="212">
        <v>127.56</v>
      </c>
      <c r="I112" s="213"/>
      <c r="J112" s="211" t="s">
        <v>396</v>
      </c>
      <c r="K112" s="211" t="s">
        <v>397</v>
      </c>
      <c r="L112" s="211" t="s">
        <v>183</v>
      </c>
      <c r="M112" s="211" t="s">
        <v>149</v>
      </c>
      <c r="N112" s="212">
        <v>177.47</v>
      </c>
      <c r="O112" s="212">
        <v>782.74</v>
      </c>
    </row>
    <row r="113" spans="1:15" ht="16.5" x14ac:dyDescent="0.3">
      <c r="A113" s="211" t="s">
        <v>237</v>
      </c>
      <c r="B113" s="211" t="str">
        <f>Tabela_NS_S_OUT[[#This Row],[FADN_REG]]&amp;Tabela_NS_S_OUT[[#This Row],[NAZWA]]</f>
        <v>CSoja na nasiona suche</v>
      </c>
      <c r="C113" s="211" t="s">
        <v>238</v>
      </c>
      <c r="D113" s="211" t="s">
        <v>183</v>
      </c>
      <c r="E113" s="211" t="s">
        <v>184</v>
      </c>
      <c r="F113" s="212">
        <v>18.25</v>
      </c>
      <c r="G113" s="212">
        <v>131.57</v>
      </c>
      <c r="I113" s="213"/>
      <c r="J113" s="211" t="s">
        <v>398</v>
      </c>
      <c r="K113" s="211" t="s">
        <v>399</v>
      </c>
      <c r="L113" s="211" t="s">
        <v>183</v>
      </c>
      <c r="M113" s="211" t="s">
        <v>149</v>
      </c>
      <c r="N113" s="212">
        <v>57.5</v>
      </c>
      <c r="O113" s="212">
        <v>137.53</v>
      </c>
    </row>
    <row r="114" spans="1:15" ht="16.5" x14ac:dyDescent="0.3">
      <c r="A114" s="211" t="s">
        <v>237</v>
      </c>
      <c r="B114" s="211" t="str">
        <f>Tabela_NS_S_OUT[[#This Row],[FADN_REG]]&amp;Tabela_NS_S_OUT[[#This Row],[NAZWA]]</f>
        <v>DSoja na nasiona suche</v>
      </c>
      <c r="C114" s="211" t="s">
        <v>238</v>
      </c>
      <c r="D114" s="211" t="s">
        <v>183</v>
      </c>
      <c r="E114" s="211" t="s">
        <v>151</v>
      </c>
      <c r="F114" s="212">
        <v>18.23</v>
      </c>
      <c r="G114" s="212">
        <v>128.46</v>
      </c>
      <c r="I114" s="213"/>
      <c r="J114" s="211" t="s">
        <v>400</v>
      </c>
      <c r="K114" s="211" t="s">
        <v>401</v>
      </c>
      <c r="L114" s="211" t="s">
        <v>183</v>
      </c>
      <c r="M114" s="211" t="s">
        <v>149</v>
      </c>
      <c r="N114" s="212">
        <v>145.01</v>
      </c>
      <c r="O114" s="212">
        <v>77.14</v>
      </c>
    </row>
    <row r="115" spans="1:15" ht="16.5" x14ac:dyDescent="0.3">
      <c r="A115" s="211" t="s">
        <v>239</v>
      </c>
      <c r="B115" s="211" t="str">
        <f>Tabela_NS_S_OUT[[#This Row],[FADN_REG]]&amp;Tabela_NS_S_OUT[[#This Row],[NAZWA]]</f>
        <v>APozostałe strączkowe jadalne na nasiona suche</v>
      </c>
      <c r="C115" s="211" t="s">
        <v>515</v>
      </c>
      <c r="D115" s="211" t="s">
        <v>183</v>
      </c>
      <c r="E115" s="211" t="s">
        <v>149</v>
      </c>
      <c r="F115" s="212">
        <v>43.45</v>
      </c>
      <c r="G115" s="212">
        <v>90.24</v>
      </c>
      <c r="I115" s="213"/>
      <c r="J115" s="211" t="s">
        <v>402</v>
      </c>
      <c r="K115" s="211" t="s">
        <v>403</v>
      </c>
      <c r="L115" s="211" t="s">
        <v>183</v>
      </c>
      <c r="M115" s="211" t="s">
        <v>149</v>
      </c>
      <c r="N115" s="212">
        <v>152.35</v>
      </c>
      <c r="O115" s="212">
        <v>72.459999999999994</v>
      </c>
    </row>
    <row r="116" spans="1:15" ht="16.5" x14ac:dyDescent="0.3">
      <c r="A116" s="211" t="s">
        <v>239</v>
      </c>
      <c r="B116" s="211" t="str">
        <f>Tabela_NS_S_OUT[[#This Row],[FADN_REG]]&amp;Tabela_NS_S_OUT[[#This Row],[NAZWA]]</f>
        <v>BPozostałe strączkowe jadalne na nasiona suche</v>
      </c>
      <c r="C116" s="211" t="s">
        <v>515</v>
      </c>
      <c r="D116" s="211" t="s">
        <v>183</v>
      </c>
      <c r="E116" s="211" t="s">
        <v>150</v>
      </c>
      <c r="F116" s="212">
        <v>43.45</v>
      </c>
      <c r="G116" s="212">
        <v>90.24</v>
      </c>
      <c r="I116" s="213"/>
      <c r="J116" s="211" t="s">
        <v>404</v>
      </c>
      <c r="K116" s="211" t="s">
        <v>405</v>
      </c>
      <c r="L116" s="211" t="s">
        <v>183</v>
      </c>
      <c r="M116" s="211" t="s">
        <v>149</v>
      </c>
      <c r="N116" s="212">
        <v>118.06</v>
      </c>
      <c r="O116" s="212">
        <v>162.31</v>
      </c>
    </row>
    <row r="117" spans="1:15" ht="16.5" x14ac:dyDescent="0.3">
      <c r="A117" s="211" t="s">
        <v>239</v>
      </c>
      <c r="B117" s="211" t="str">
        <f>Tabela_NS_S_OUT[[#This Row],[FADN_REG]]&amp;Tabela_NS_S_OUT[[#This Row],[NAZWA]]</f>
        <v>CPozostałe strączkowe jadalne na nasiona suche</v>
      </c>
      <c r="C117" s="211" t="s">
        <v>515</v>
      </c>
      <c r="D117" s="211" t="s">
        <v>183</v>
      </c>
      <c r="E117" s="211" t="s">
        <v>184</v>
      </c>
      <c r="F117" s="212">
        <v>43.45</v>
      </c>
      <c r="G117" s="212">
        <v>90.24</v>
      </c>
      <c r="I117" s="213"/>
      <c r="J117" s="211" t="s">
        <v>406</v>
      </c>
      <c r="K117" s="211" t="s">
        <v>407</v>
      </c>
      <c r="L117" s="211" t="s">
        <v>183</v>
      </c>
      <c r="M117" s="211" t="s">
        <v>149</v>
      </c>
      <c r="N117" s="212">
        <v>65.72</v>
      </c>
      <c r="O117" s="212">
        <v>185.5</v>
      </c>
    </row>
    <row r="118" spans="1:15" ht="16.5" x14ac:dyDescent="0.3">
      <c r="A118" s="211" t="s">
        <v>239</v>
      </c>
      <c r="B118" s="211" t="str">
        <f>Tabela_NS_S_OUT[[#This Row],[FADN_REG]]&amp;Tabela_NS_S_OUT[[#This Row],[NAZWA]]</f>
        <v>DPozostałe strączkowe jadalne na nasiona suche</v>
      </c>
      <c r="C118" s="211" t="s">
        <v>515</v>
      </c>
      <c r="D118" s="211" t="s">
        <v>183</v>
      </c>
      <c r="E118" s="211" t="s">
        <v>151</v>
      </c>
      <c r="F118" s="212">
        <v>43.45</v>
      </c>
      <c r="G118" s="212">
        <v>90.24</v>
      </c>
      <c r="I118" s="213"/>
      <c r="J118" s="211" t="s">
        <v>408</v>
      </c>
      <c r="K118" s="211" t="s">
        <v>409</v>
      </c>
      <c r="L118" s="211" t="s">
        <v>183</v>
      </c>
      <c r="M118" s="211" t="s">
        <v>149</v>
      </c>
      <c r="N118" s="212">
        <v>107.13</v>
      </c>
      <c r="O118" s="212">
        <v>169.74</v>
      </c>
    </row>
    <row r="119" spans="1:15" ht="16.5" x14ac:dyDescent="0.3">
      <c r="A119" s="211" t="s">
        <v>240</v>
      </c>
      <c r="B119" s="211" t="str">
        <f>Tabela_NS_S_OUT[[#This Row],[FADN_REG]]&amp;Tabela_NS_S_OUT[[#This Row],[NAZWA]]</f>
        <v>AStrączkowe pastewne na nasiona suche</v>
      </c>
      <c r="C119" s="211" t="s">
        <v>241</v>
      </c>
      <c r="D119" s="211" t="s">
        <v>183</v>
      </c>
      <c r="E119" s="211" t="s">
        <v>149</v>
      </c>
      <c r="F119" s="212">
        <v>18.29</v>
      </c>
      <c r="G119" s="212">
        <v>89.96</v>
      </c>
      <c r="I119" s="213"/>
      <c r="J119" s="211" t="s">
        <v>410</v>
      </c>
      <c r="K119" s="211" t="s">
        <v>411</v>
      </c>
      <c r="L119" s="211" t="s">
        <v>183</v>
      </c>
      <c r="M119" s="211" t="s">
        <v>149</v>
      </c>
      <c r="N119" s="212">
        <v>73.25</v>
      </c>
      <c r="O119" s="212">
        <v>184</v>
      </c>
    </row>
    <row r="120" spans="1:15" ht="16.5" x14ac:dyDescent="0.3">
      <c r="A120" s="211" t="s">
        <v>240</v>
      </c>
      <c r="B120" s="211" t="str">
        <f>Tabela_NS_S_OUT[[#This Row],[FADN_REG]]&amp;Tabela_NS_S_OUT[[#This Row],[NAZWA]]</f>
        <v>BStrączkowe pastewne na nasiona suche</v>
      </c>
      <c r="C120" s="211" t="s">
        <v>241</v>
      </c>
      <c r="D120" s="211" t="s">
        <v>183</v>
      </c>
      <c r="E120" s="211" t="s">
        <v>150</v>
      </c>
      <c r="F120" s="212">
        <v>16.920000000000002</v>
      </c>
      <c r="G120" s="212">
        <v>108.09</v>
      </c>
      <c r="I120" s="213"/>
      <c r="J120" s="211" t="s">
        <v>412</v>
      </c>
      <c r="K120" s="211" t="s">
        <v>413</v>
      </c>
      <c r="L120" s="211" t="s">
        <v>183</v>
      </c>
      <c r="M120" s="211" t="s">
        <v>149</v>
      </c>
      <c r="N120" s="212">
        <v>26.76</v>
      </c>
      <c r="O120" s="212">
        <v>417.42</v>
      </c>
    </row>
    <row r="121" spans="1:15" ht="16.5" x14ac:dyDescent="0.3">
      <c r="A121" s="211" t="s">
        <v>240</v>
      </c>
      <c r="B121" s="211" t="str">
        <f>Tabela_NS_S_OUT[[#This Row],[FADN_REG]]&amp;Tabela_NS_S_OUT[[#This Row],[NAZWA]]</f>
        <v>CStrączkowe pastewne na nasiona suche</v>
      </c>
      <c r="C121" s="211" t="s">
        <v>241</v>
      </c>
      <c r="D121" s="211" t="s">
        <v>183</v>
      </c>
      <c r="E121" s="211" t="s">
        <v>184</v>
      </c>
      <c r="F121" s="212">
        <v>15.77</v>
      </c>
      <c r="G121" s="212">
        <v>109.56</v>
      </c>
      <c r="I121" s="213"/>
      <c r="J121" s="211" t="s">
        <v>414</v>
      </c>
      <c r="K121" s="211" t="s">
        <v>415</v>
      </c>
      <c r="L121" s="211" t="s">
        <v>183</v>
      </c>
      <c r="M121" s="211" t="s">
        <v>149</v>
      </c>
      <c r="N121" s="212">
        <v>80.95</v>
      </c>
      <c r="O121" s="212">
        <v>164.18</v>
      </c>
    </row>
    <row r="122" spans="1:15" ht="16.5" x14ac:dyDescent="0.3">
      <c r="A122" s="211" t="s">
        <v>240</v>
      </c>
      <c r="B122" s="211" t="str">
        <f>Tabela_NS_S_OUT[[#This Row],[FADN_REG]]&amp;Tabela_NS_S_OUT[[#This Row],[NAZWA]]</f>
        <v>DStrączkowe pastewne na nasiona suche</v>
      </c>
      <c r="C122" s="211" t="s">
        <v>241</v>
      </c>
      <c r="D122" s="211" t="s">
        <v>183</v>
      </c>
      <c r="E122" s="211" t="s">
        <v>151</v>
      </c>
      <c r="F122" s="212">
        <v>19.12</v>
      </c>
      <c r="G122" s="212">
        <v>105.2</v>
      </c>
      <c r="I122" s="213"/>
      <c r="J122" s="211" t="s">
        <v>416</v>
      </c>
      <c r="K122" s="211" t="s">
        <v>417</v>
      </c>
      <c r="L122" s="211" t="s">
        <v>183</v>
      </c>
      <c r="M122" s="211" t="s">
        <v>149</v>
      </c>
      <c r="N122" s="212">
        <v>52.38</v>
      </c>
      <c r="O122" s="212">
        <v>198.71</v>
      </c>
    </row>
    <row r="123" spans="1:15" ht="16.5" x14ac:dyDescent="0.3">
      <c r="A123" s="211" t="s">
        <v>242</v>
      </c>
      <c r="B123" s="211" t="str">
        <f>Tabela_NS_S_OUT[[#This Row],[FADN_REG]]&amp;Tabela_NS_S_OUT[[#This Row],[NAZWA]]</f>
        <v>AGroch pastewny (peluszka) na nasiona suche</v>
      </c>
      <c r="C123" s="211" t="s">
        <v>243</v>
      </c>
      <c r="D123" s="211" t="s">
        <v>183</v>
      </c>
      <c r="E123" s="211" t="s">
        <v>149</v>
      </c>
      <c r="F123" s="212">
        <v>24.85</v>
      </c>
      <c r="G123" s="212">
        <v>85.15</v>
      </c>
      <c r="I123" s="213"/>
      <c r="J123" s="211" t="s">
        <v>418</v>
      </c>
      <c r="K123" s="211" t="s">
        <v>419</v>
      </c>
      <c r="L123" s="211" t="s">
        <v>183</v>
      </c>
      <c r="M123" s="211" t="s">
        <v>149</v>
      </c>
      <c r="N123" s="212">
        <v>16.52</v>
      </c>
      <c r="O123" s="212">
        <v>692.13</v>
      </c>
    </row>
    <row r="124" spans="1:15" ht="16.5" x14ac:dyDescent="0.3">
      <c r="A124" s="211" t="s">
        <v>242</v>
      </c>
      <c r="B124" s="211" t="str">
        <f>Tabela_NS_S_OUT[[#This Row],[FADN_REG]]&amp;Tabela_NS_S_OUT[[#This Row],[NAZWA]]</f>
        <v>BGroch pastewny (peluszka) na nasiona suche</v>
      </c>
      <c r="C124" s="211" t="s">
        <v>243</v>
      </c>
      <c r="D124" s="211" t="s">
        <v>183</v>
      </c>
      <c r="E124" s="211" t="s">
        <v>150</v>
      </c>
      <c r="F124" s="212">
        <v>25.09</v>
      </c>
      <c r="G124" s="212">
        <v>97.82</v>
      </c>
      <c r="I124" s="213"/>
      <c r="J124" s="211" t="s">
        <v>420</v>
      </c>
      <c r="K124" s="211" t="s">
        <v>421</v>
      </c>
      <c r="L124" s="211" t="s">
        <v>183</v>
      </c>
      <c r="M124" s="211" t="s">
        <v>149</v>
      </c>
      <c r="N124" s="212">
        <v>8.02</v>
      </c>
      <c r="O124" s="212">
        <v>1032.24</v>
      </c>
    </row>
    <row r="125" spans="1:15" ht="16.5" x14ac:dyDescent="0.3">
      <c r="A125" s="211" t="s">
        <v>242</v>
      </c>
      <c r="B125" s="211" t="str">
        <f>Tabela_NS_S_OUT[[#This Row],[FADN_REG]]&amp;Tabela_NS_S_OUT[[#This Row],[NAZWA]]</f>
        <v>CGroch pastewny (peluszka) na nasiona suche</v>
      </c>
      <c r="C125" s="211" t="s">
        <v>243</v>
      </c>
      <c r="D125" s="211" t="s">
        <v>183</v>
      </c>
      <c r="E125" s="211" t="s">
        <v>184</v>
      </c>
      <c r="F125" s="212">
        <v>22.4</v>
      </c>
      <c r="G125" s="212">
        <v>89.92</v>
      </c>
      <c r="I125" s="213"/>
      <c r="J125" s="211" t="s">
        <v>422</v>
      </c>
      <c r="K125" s="211" t="s">
        <v>423</v>
      </c>
      <c r="L125" s="211" t="s">
        <v>183</v>
      </c>
      <c r="M125" s="211" t="s">
        <v>149</v>
      </c>
      <c r="N125" s="212">
        <v>16.64</v>
      </c>
      <c r="O125" s="212">
        <v>689.76</v>
      </c>
    </row>
    <row r="126" spans="1:15" ht="16.5" x14ac:dyDescent="0.3">
      <c r="A126" s="211" t="s">
        <v>242</v>
      </c>
      <c r="B126" s="211" t="str">
        <f>Tabela_NS_S_OUT[[#This Row],[FADN_REG]]&amp;Tabela_NS_S_OUT[[#This Row],[NAZWA]]</f>
        <v>DGroch pastewny (peluszka) na nasiona suche</v>
      </c>
      <c r="C126" s="211" t="s">
        <v>243</v>
      </c>
      <c r="D126" s="211" t="s">
        <v>183</v>
      </c>
      <c r="E126" s="211" t="s">
        <v>151</v>
      </c>
      <c r="F126" s="212">
        <v>27.43</v>
      </c>
      <c r="G126" s="212">
        <v>87.22</v>
      </c>
      <c r="I126" s="213"/>
      <c r="J126" s="211" t="s">
        <v>424</v>
      </c>
      <c r="K126" s="211" t="s">
        <v>425</v>
      </c>
      <c r="L126" s="211" t="s">
        <v>183</v>
      </c>
      <c r="M126" s="211" t="s">
        <v>149</v>
      </c>
      <c r="N126" s="212">
        <v>24.68</v>
      </c>
      <c r="O126" s="212">
        <v>367.26</v>
      </c>
    </row>
    <row r="127" spans="1:15" ht="16.5" x14ac:dyDescent="0.3">
      <c r="A127" s="211" t="s">
        <v>244</v>
      </c>
      <c r="B127" s="211" t="str">
        <f>Tabela_NS_S_OUT[[#This Row],[FADN_REG]]&amp;Tabela_NS_S_OUT[[#This Row],[NAZWA]]</f>
        <v>ABobik na nasiona suche</v>
      </c>
      <c r="C127" s="211" t="s">
        <v>245</v>
      </c>
      <c r="D127" s="211" t="s">
        <v>183</v>
      </c>
      <c r="E127" s="211" t="s">
        <v>149</v>
      </c>
      <c r="F127" s="212">
        <v>28.32</v>
      </c>
      <c r="G127" s="212">
        <v>75.53</v>
      </c>
      <c r="I127" s="213"/>
      <c r="J127" s="211" t="s">
        <v>426</v>
      </c>
      <c r="K127" s="211" t="s">
        <v>427</v>
      </c>
      <c r="L127" s="211" t="s">
        <v>183</v>
      </c>
      <c r="M127" s="211" t="s">
        <v>149</v>
      </c>
      <c r="N127" s="212">
        <v>47.52</v>
      </c>
      <c r="O127" s="212">
        <v>222.32</v>
      </c>
    </row>
    <row r="128" spans="1:15" ht="16.5" x14ac:dyDescent="0.3">
      <c r="A128" s="211" t="s">
        <v>244</v>
      </c>
      <c r="B128" s="211" t="str">
        <f>Tabela_NS_S_OUT[[#This Row],[FADN_REG]]&amp;Tabela_NS_S_OUT[[#This Row],[NAZWA]]</f>
        <v>BBobik na nasiona suche</v>
      </c>
      <c r="C128" s="211" t="s">
        <v>245</v>
      </c>
      <c r="D128" s="211" t="s">
        <v>183</v>
      </c>
      <c r="E128" s="211" t="s">
        <v>150</v>
      </c>
      <c r="F128" s="212">
        <v>23.63</v>
      </c>
      <c r="G128" s="212">
        <v>77.69</v>
      </c>
      <c r="I128" s="213"/>
      <c r="J128" s="211" t="s">
        <v>428</v>
      </c>
      <c r="K128" s="211" t="s">
        <v>429</v>
      </c>
      <c r="L128" s="211" t="s">
        <v>183</v>
      </c>
      <c r="M128" s="211" t="s">
        <v>149</v>
      </c>
      <c r="N128" s="212">
        <v>48.19</v>
      </c>
      <c r="O128" s="212">
        <v>123.02</v>
      </c>
    </row>
    <row r="129" spans="1:15" ht="16.5" x14ac:dyDescent="0.3">
      <c r="A129" s="211" t="s">
        <v>244</v>
      </c>
      <c r="B129" s="211" t="str">
        <f>Tabela_NS_S_OUT[[#This Row],[FADN_REG]]&amp;Tabela_NS_S_OUT[[#This Row],[NAZWA]]</f>
        <v>CBobik na nasiona suche</v>
      </c>
      <c r="C129" s="211" t="s">
        <v>245</v>
      </c>
      <c r="D129" s="211" t="s">
        <v>183</v>
      </c>
      <c r="E129" s="211" t="s">
        <v>184</v>
      </c>
      <c r="F129" s="212">
        <v>25.94</v>
      </c>
      <c r="G129" s="212">
        <v>68.12</v>
      </c>
      <c r="I129" s="213"/>
      <c r="J129" s="211" t="s">
        <v>430</v>
      </c>
      <c r="K129" s="211" t="s">
        <v>431</v>
      </c>
      <c r="L129" s="211" t="s">
        <v>183</v>
      </c>
      <c r="M129" s="211" t="s">
        <v>149</v>
      </c>
      <c r="N129" s="212">
        <v>20.54</v>
      </c>
      <c r="O129" s="212">
        <v>106.44</v>
      </c>
    </row>
    <row r="130" spans="1:15" ht="16.5" x14ac:dyDescent="0.3">
      <c r="A130" s="211" t="s">
        <v>244</v>
      </c>
      <c r="B130" s="211" t="str">
        <f>Tabela_NS_S_OUT[[#This Row],[FADN_REG]]&amp;Tabela_NS_S_OUT[[#This Row],[NAZWA]]</f>
        <v>DBobik na nasiona suche</v>
      </c>
      <c r="C130" s="211" t="s">
        <v>245</v>
      </c>
      <c r="D130" s="211" t="s">
        <v>183</v>
      </c>
      <c r="E130" s="211" t="s">
        <v>151</v>
      </c>
      <c r="F130" s="212">
        <v>22.86</v>
      </c>
      <c r="G130" s="212">
        <v>73.680000000000007</v>
      </c>
      <c r="I130" s="213"/>
      <c r="J130" s="211" t="s">
        <v>432</v>
      </c>
      <c r="K130" s="211" t="s">
        <v>433</v>
      </c>
      <c r="L130" s="211" t="s">
        <v>183</v>
      </c>
      <c r="M130" s="211" t="s">
        <v>149</v>
      </c>
      <c r="N130" s="212">
        <v>28.95</v>
      </c>
      <c r="O130" s="212">
        <v>196.07</v>
      </c>
    </row>
    <row r="131" spans="1:15" ht="16.5" x14ac:dyDescent="0.3">
      <c r="A131" s="211" t="s">
        <v>246</v>
      </c>
      <c r="B131" s="211" t="str">
        <f>Tabela_NS_S_OUT[[#This Row],[FADN_REG]]&amp;Tabela_NS_S_OUT[[#This Row],[NAZWA]]</f>
        <v>AŁubin słodki na nasiona suche</v>
      </c>
      <c r="C131" s="211" t="s">
        <v>247</v>
      </c>
      <c r="D131" s="211" t="s">
        <v>183</v>
      </c>
      <c r="E131" s="211" t="s">
        <v>149</v>
      </c>
      <c r="F131" s="212">
        <v>16.809999999999999</v>
      </c>
      <c r="G131" s="212">
        <v>88.22</v>
      </c>
      <c r="I131" s="213"/>
      <c r="J131" s="211" t="s">
        <v>434</v>
      </c>
      <c r="K131" s="211" t="s">
        <v>435</v>
      </c>
      <c r="L131" s="211" t="s">
        <v>183</v>
      </c>
      <c r="M131" s="211" t="s">
        <v>149</v>
      </c>
      <c r="N131" s="212">
        <v>11.57</v>
      </c>
      <c r="O131" s="212">
        <v>579.17999999999995</v>
      </c>
    </row>
    <row r="132" spans="1:15" ht="16.5" x14ac:dyDescent="0.3">
      <c r="A132" s="211" t="s">
        <v>246</v>
      </c>
      <c r="B132" s="211" t="str">
        <f>Tabela_NS_S_OUT[[#This Row],[FADN_REG]]&amp;Tabela_NS_S_OUT[[#This Row],[NAZWA]]</f>
        <v>BŁubin słodki na nasiona suche</v>
      </c>
      <c r="C132" s="211" t="s">
        <v>247</v>
      </c>
      <c r="D132" s="211" t="s">
        <v>183</v>
      </c>
      <c r="E132" s="211" t="s">
        <v>150</v>
      </c>
      <c r="F132" s="212">
        <v>14.81</v>
      </c>
      <c r="G132" s="212">
        <v>103.16</v>
      </c>
      <c r="I132" s="213"/>
      <c r="J132" s="211" t="s">
        <v>436</v>
      </c>
      <c r="K132" s="211" t="s">
        <v>437</v>
      </c>
      <c r="L132" s="211" t="s">
        <v>183</v>
      </c>
      <c r="M132" s="211" t="s">
        <v>149</v>
      </c>
      <c r="N132" s="212">
        <v>29.94</v>
      </c>
      <c r="O132" s="212">
        <v>1299.82</v>
      </c>
    </row>
    <row r="133" spans="1:15" ht="16.5" x14ac:dyDescent="0.3">
      <c r="A133" s="211" t="s">
        <v>246</v>
      </c>
      <c r="B133" s="211" t="str">
        <f>Tabela_NS_S_OUT[[#This Row],[FADN_REG]]&amp;Tabela_NS_S_OUT[[#This Row],[NAZWA]]</f>
        <v>CŁubin słodki na nasiona suche</v>
      </c>
      <c r="C133" s="211" t="s">
        <v>247</v>
      </c>
      <c r="D133" s="211" t="s">
        <v>183</v>
      </c>
      <c r="E133" s="211" t="s">
        <v>184</v>
      </c>
      <c r="F133" s="212">
        <v>14.15</v>
      </c>
      <c r="G133" s="212">
        <v>108.76</v>
      </c>
      <c r="I133" s="213"/>
      <c r="J133" s="211" t="s">
        <v>438</v>
      </c>
      <c r="K133" s="211" t="s">
        <v>439</v>
      </c>
      <c r="L133" s="211" t="s">
        <v>183</v>
      </c>
      <c r="M133" s="211" t="s">
        <v>149</v>
      </c>
      <c r="N133" s="212">
        <v>19.03</v>
      </c>
      <c r="O133" s="212">
        <v>416.37</v>
      </c>
    </row>
    <row r="134" spans="1:15" ht="16.5" x14ac:dyDescent="0.3">
      <c r="A134" s="211" t="s">
        <v>246</v>
      </c>
      <c r="B134" s="211" t="str">
        <f>Tabela_NS_S_OUT[[#This Row],[FADN_REG]]&amp;Tabela_NS_S_OUT[[#This Row],[NAZWA]]</f>
        <v>DŁubin słodki na nasiona suche</v>
      </c>
      <c r="C134" s="211" t="s">
        <v>247</v>
      </c>
      <c r="D134" s="211" t="s">
        <v>183</v>
      </c>
      <c r="E134" s="211" t="s">
        <v>151</v>
      </c>
      <c r="F134" s="212">
        <v>14.33</v>
      </c>
      <c r="G134" s="212">
        <v>109.13</v>
      </c>
      <c r="I134" s="213"/>
      <c r="J134" s="211" t="s">
        <v>440</v>
      </c>
      <c r="K134" s="211" t="s">
        <v>441</v>
      </c>
      <c r="L134" s="211"/>
      <c r="M134" s="211" t="s">
        <v>149</v>
      </c>
      <c r="N134" s="212">
        <v>1</v>
      </c>
      <c r="O134" s="212">
        <v>3785.36</v>
      </c>
    </row>
    <row r="135" spans="1:15" ht="16.5" x14ac:dyDescent="0.3">
      <c r="A135" s="211" t="s">
        <v>248</v>
      </c>
      <c r="B135" s="211" t="str">
        <f>Tabela_NS_S_OUT[[#This Row],[FADN_REG]]&amp;Tabela_NS_S_OUT[[#This Row],[NAZWA]]</f>
        <v>AWyka ogółem na nasiona suche</v>
      </c>
      <c r="C135" s="211" t="s">
        <v>249</v>
      </c>
      <c r="D135" s="211" t="s">
        <v>183</v>
      </c>
      <c r="E135" s="211" t="s">
        <v>149</v>
      </c>
      <c r="F135" s="212">
        <v>19.53</v>
      </c>
      <c r="G135" s="212">
        <v>172.77</v>
      </c>
      <c r="I135" s="213"/>
      <c r="J135" s="211" t="s">
        <v>442</v>
      </c>
      <c r="K135" s="211" t="s">
        <v>443</v>
      </c>
      <c r="L135" s="211"/>
      <c r="M135" s="211" t="s">
        <v>149</v>
      </c>
      <c r="N135" s="212">
        <v>1</v>
      </c>
      <c r="O135" s="212">
        <v>3132.74</v>
      </c>
    </row>
    <row r="136" spans="1:15" ht="16.5" x14ac:dyDescent="0.3">
      <c r="A136" s="211" t="s">
        <v>248</v>
      </c>
      <c r="B136" s="211" t="str">
        <f>Tabela_NS_S_OUT[[#This Row],[FADN_REG]]&amp;Tabela_NS_S_OUT[[#This Row],[NAZWA]]</f>
        <v>BWyka ogółem na nasiona suche</v>
      </c>
      <c r="C136" s="211" t="s">
        <v>249</v>
      </c>
      <c r="D136" s="211" t="s">
        <v>183</v>
      </c>
      <c r="E136" s="211" t="s">
        <v>150</v>
      </c>
      <c r="F136" s="212">
        <v>12.71</v>
      </c>
      <c r="G136" s="212">
        <v>149.19999999999999</v>
      </c>
      <c r="I136" s="213"/>
      <c r="J136" s="211" t="s">
        <v>444</v>
      </c>
      <c r="K136" s="211" t="s">
        <v>445</v>
      </c>
      <c r="L136" s="211"/>
      <c r="M136" s="211" t="s">
        <v>149</v>
      </c>
      <c r="N136" s="212">
        <v>1</v>
      </c>
      <c r="O136" s="212">
        <v>13206.19</v>
      </c>
    </row>
    <row r="137" spans="1:15" ht="16.5" x14ac:dyDescent="0.3">
      <c r="A137" s="211" t="s">
        <v>248</v>
      </c>
      <c r="B137" s="211" t="str">
        <f>Tabela_NS_S_OUT[[#This Row],[FADN_REG]]&amp;Tabela_NS_S_OUT[[#This Row],[NAZWA]]</f>
        <v>CWyka ogółem na nasiona suche</v>
      </c>
      <c r="C137" s="211" t="s">
        <v>249</v>
      </c>
      <c r="D137" s="211" t="s">
        <v>183</v>
      </c>
      <c r="E137" s="211" t="s">
        <v>184</v>
      </c>
      <c r="F137" s="212">
        <v>11.43</v>
      </c>
      <c r="G137" s="212">
        <v>159.30000000000001</v>
      </c>
      <c r="I137" s="213"/>
      <c r="J137" s="211" t="s">
        <v>446</v>
      </c>
      <c r="K137" s="211" t="s">
        <v>447</v>
      </c>
      <c r="L137" s="211"/>
      <c r="M137" s="211" t="s">
        <v>149</v>
      </c>
      <c r="N137" s="212">
        <v>1</v>
      </c>
      <c r="O137" s="212">
        <v>13282.32</v>
      </c>
    </row>
    <row r="138" spans="1:15" ht="16.5" x14ac:dyDescent="0.3">
      <c r="A138" s="211" t="s">
        <v>248</v>
      </c>
      <c r="B138" s="211" t="str">
        <f>Tabela_NS_S_OUT[[#This Row],[FADN_REG]]&amp;Tabela_NS_S_OUT[[#This Row],[NAZWA]]</f>
        <v>DWyka ogółem na nasiona suche</v>
      </c>
      <c r="C138" s="211" t="s">
        <v>249</v>
      </c>
      <c r="D138" s="211" t="s">
        <v>183</v>
      </c>
      <c r="E138" s="211" t="s">
        <v>151</v>
      </c>
      <c r="F138" s="212">
        <v>16.190000000000001</v>
      </c>
      <c r="G138" s="212">
        <v>165.3</v>
      </c>
      <c r="I138" s="213"/>
      <c r="J138" s="211" t="s">
        <v>448</v>
      </c>
      <c r="K138" s="211" t="s">
        <v>449</v>
      </c>
      <c r="L138" s="211"/>
      <c r="M138" s="211" t="s">
        <v>149</v>
      </c>
      <c r="N138" s="212">
        <v>1</v>
      </c>
      <c r="O138" s="212">
        <v>19133.32</v>
      </c>
    </row>
    <row r="139" spans="1:15" ht="16.5" x14ac:dyDescent="0.3">
      <c r="A139" s="211" t="s">
        <v>250</v>
      </c>
      <c r="B139" s="211" t="str">
        <f>Tabela_NS_S_OUT[[#This Row],[FADN_REG]]&amp;Tabela_NS_S_OUT[[#This Row],[NAZWA]]</f>
        <v>AWyka jara na nasiona suche</v>
      </c>
      <c r="C139" s="211" t="s">
        <v>251</v>
      </c>
      <c r="D139" s="211" t="s">
        <v>183</v>
      </c>
      <c r="E139" s="211" t="s">
        <v>149</v>
      </c>
      <c r="F139" s="212">
        <v>19.63</v>
      </c>
      <c r="G139" s="212">
        <v>172.77</v>
      </c>
      <c r="I139" s="213"/>
      <c r="J139" s="211" t="s">
        <v>450</v>
      </c>
      <c r="K139" s="211" t="s">
        <v>451</v>
      </c>
      <c r="L139" s="211"/>
      <c r="M139" s="211" t="s">
        <v>149</v>
      </c>
      <c r="N139" s="212">
        <v>1</v>
      </c>
      <c r="O139" s="212">
        <v>9571.3799999999992</v>
      </c>
    </row>
    <row r="140" spans="1:15" ht="16.5" x14ac:dyDescent="0.3">
      <c r="A140" s="211" t="s">
        <v>250</v>
      </c>
      <c r="B140" s="211" t="str">
        <f>Tabela_NS_S_OUT[[#This Row],[FADN_REG]]&amp;Tabela_NS_S_OUT[[#This Row],[NAZWA]]</f>
        <v>BWyka jara na nasiona suche</v>
      </c>
      <c r="C140" s="211" t="s">
        <v>251</v>
      </c>
      <c r="D140" s="211" t="s">
        <v>183</v>
      </c>
      <c r="E140" s="211" t="s">
        <v>150</v>
      </c>
      <c r="F140" s="212">
        <v>12.79</v>
      </c>
      <c r="G140" s="212">
        <v>148.94999999999999</v>
      </c>
      <c r="I140" s="213"/>
      <c r="J140" s="211" t="s">
        <v>452</v>
      </c>
      <c r="K140" s="211" t="s">
        <v>453</v>
      </c>
      <c r="L140" s="211"/>
      <c r="M140" s="211" t="s">
        <v>149</v>
      </c>
      <c r="N140" s="212">
        <v>1</v>
      </c>
      <c r="O140" s="212">
        <v>9019.41</v>
      </c>
    </row>
    <row r="141" spans="1:15" ht="16.5" x14ac:dyDescent="0.3">
      <c r="A141" s="211" t="s">
        <v>250</v>
      </c>
      <c r="B141" s="211" t="str">
        <f>Tabela_NS_S_OUT[[#This Row],[FADN_REG]]&amp;Tabela_NS_S_OUT[[#This Row],[NAZWA]]</f>
        <v>CWyka jara na nasiona suche</v>
      </c>
      <c r="C141" s="211" t="s">
        <v>251</v>
      </c>
      <c r="D141" s="211" t="s">
        <v>183</v>
      </c>
      <c r="E141" s="211" t="s">
        <v>184</v>
      </c>
      <c r="F141" s="212">
        <v>11.44</v>
      </c>
      <c r="G141" s="212">
        <v>159.09</v>
      </c>
      <c r="I141" s="213"/>
      <c r="J141" s="211" t="s">
        <v>454</v>
      </c>
      <c r="K141" s="211" t="s">
        <v>455</v>
      </c>
      <c r="L141" s="211"/>
      <c r="M141" s="211" t="s">
        <v>149</v>
      </c>
      <c r="N141" s="212">
        <v>1</v>
      </c>
      <c r="O141" s="212">
        <v>478309.18</v>
      </c>
    </row>
    <row r="142" spans="1:15" ht="16.5" x14ac:dyDescent="0.3">
      <c r="A142" s="211" t="s">
        <v>250</v>
      </c>
      <c r="B142" s="211" t="str">
        <f>Tabela_NS_S_OUT[[#This Row],[FADN_REG]]&amp;Tabela_NS_S_OUT[[#This Row],[NAZWA]]</f>
        <v>DWyka jara na nasiona suche</v>
      </c>
      <c r="C142" s="211" t="s">
        <v>251</v>
      </c>
      <c r="D142" s="211" t="s">
        <v>183</v>
      </c>
      <c r="E142" s="211" t="s">
        <v>151</v>
      </c>
      <c r="F142" s="212">
        <v>16</v>
      </c>
      <c r="G142" s="212">
        <v>167.94</v>
      </c>
      <c r="I142" s="213"/>
      <c r="J142" s="211" t="s">
        <v>456</v>
      </c>
      <c r="K142" s="211" t="s">
        <v>457</v>
      </c>
      <c r="L142" s="211"/>
      <c r="M142" s="211" t="s">
        <v>149</v>
      </c>
      <c r="N142" s="212">
        <v>1</v>
      </c>
      <c r="O142" s="212">
        <v>480346.7</v>
      </c>
    </row>
    <row r="143" spans="1:15" ht="16.5" x14ac:dyDescent="0.3">
      <c r="A143" s="211" t="s">
        <v>252</v>
      </c>
      <c r="B143" s="211" t="str">
        <f>Tabela_NS_S_OUT[[#This Row],[FADN_REG]]&amp;Tabela_NS_S_OUT[[#This Row],[NAZWA]]</f>
        <v>ASeradela na nasiona suche</v>
      </c>
      <c r="C143" s="211" t="s">
        <v>253</v>
      </c>
      <c r="D143" s="211" t="s">
        <v>183</v>
      </c>
      <c r="E143" s="211" t="s">
        <v>149</v>
      </c>
      <c r="F143" s="212">
        <v>10.86</v>
      </c>
      <c r="G143" s="212">
        <v>351.42</v>
      </c>
      <c r="I143" s="213"/>
      <c r="J143" s="211" t="s">
        <v>458</v>
      </c>
      <c r="K143" s="211" t="s">
        <v>521</v>
      </c>
      <c r="L143" s="211"/>
      <c r="M143" s="211" t="s">
        <v>149</v>
      </c>
      <c r="N143" s="212">
        <v>1</v>
      </c>
      <c r="O143" s="212">
        <v>488015.96</v>
      </c>
    </row>
    <row r="144" spans="1:15" ht="16.5" x14ac:dyDescent="0.3">
      <c r="A144" s="211" t="s">
        <v>252</v>
      </c>
      <c r="B144" s="211" t="str">
        <f>Tabela_NS_S_OUT[[#This Row],[FADN_REG]]&amp;Tabela_NS_S_OUT[[#This Row],[NAZWA]]</f>
        <v>BSeradela na nasiona suche</v>
      </c>
      <c r="C144" s="211" t="s">
        <v>253</v>
      </c>
      <c r="D144" s="211" t="s">
        <v>183</v>
      </c>
      <c r="E144" s="211" t="s">
        <v>150</v>
      </c>
      <c r="F144" s="212">
        <v>5.73</v>
      </c>
      <c r="G144" s="212">
        <v>370.97</v>
      </c>
      <c r="I144" s="213"/>
      <c r="J144" s="211" t="s">
        <v>459</v>
      </c>
      <c r="K144" s="211" t="s">
        <v>460</v>
      </c>
      <c r="L144" s="211"/>
      <c r="M144" s="211" t="s">
        <v>149</v>
      </c>
      <c r="N144" s="212">
        <v>1</v>
      </c>
      <c r="O144" s="212">
        <v>24513.68</v>
      </c>
    </row>
    <row r="145" spans="1:15" ht="16.5" x14ac:dyDescent="0.3">
      <c r="A145" s="211" t="s">
        <v>252</v>
      </c>
      <c r="B145" s="211" t="str">
        <f>Tabela_NS_S_OUT[[#This Row],[FADN_REG]]&amp;Tabela_NS_S_OUT[[#This Row],[NAZWA]]</f>
        <v>CSeradela na nasiona suche</v>
      </c>
      <c r="C145" s="211" t="s">
        <v>253</v>
      </c>
      <c r="D145" s="211" t="s">
        <v>183</v>
      </c>
      <c r="E145" s="211" t="s">
        <v>184</v>
      </c>
      <c r="F145" s="212">
        <v>5.18</v>
      </c>
      <c r="G145" s="212">
        <v>407.1</v>
      </c>
      <c r="I145" s="213"/>
      <c r="J145" s="211" t="s">
        <v>461</v>
      </c>
      <c r="K145" s="211" t="s">
        <v>462</v>
      </c>
      <c r="L145" s="211"/>
      <c r="M145" s="211" t="s">
        <v>149</v>
      </c>
      <c r="N145" s="212">
        <v>1</v>
      </c>
      <c r="O145" s="212">
        <v>22741.7</v>
      </c>
    </row>
    <row r="146" spans="1:15" ht="16.5" x14ac:dyDescent="0.3">
      <c r="A146" s="211" t="s">
        <v>252</v>
      </c>
      <c r="B146" s="211" t="str">
        <f>Tabela_NS_S_OUT[[#This Row],[FADN_REG]]&amp;Tabela_NS_S_OUT[[#This Row],[NAZWA]]</f>
        <v>DSeradela na nasiona suche</v>
      </c>
      <c r="C146" s="211" t="s">
        <v>253</v>
      </c>
      <c r="D146" s="211" t="s">
        <v>183</v>
      </c>
      <c r="E146" s="211" t="s">
        <v>151</v>
      </c>
      <c r="F146" s="212">
        <v>5.09</v>
      </c>
      <c r="G146" s="212">
        <v>307.51</v>
      </c>
      <c r="I146" s="213"/>
      <c r="J146" s="211" t="s">
        <v>463</v>
      </c>
      <c r="K146" s="211" t="s">
        <v>464</v>
      </c>
      <c r="L146" s="211"/>
      <c r="M146" s="211" t="s">
        <v>149</v>
      </c>
      <c r="N146" s="212">
        <v>1</v>
      </c>
      <c r="O146" s="212">
        <v>3109.77</v>
      </c>
    </row>
    <row r="147" spans="1:15" ht="16.5" x14ac:dyDescent="0.3">
      <c r="A147" s="211" t="s">
        <v>254</v>
      </c>
      <c r="B147" s="211" t="str">
        <f>Tabela_NS_S_OUT[[#This Row],[FADN_REG]]&amp;Tabela_NS_S_OUT[[#This Row],[NAZWA]]</f>
        <v>APozostałe strączkowe pastewne na nasiona suche</v>
      </c>
      <c r="C147" s="211" t="s">
        <v>255</v>
      </c>
      <c r="D147" s="211" t="s">
        <v>183</v>
      </c>
      <c r="E147" s="211" t="s">
        <v>149</v>
      </c>
      <c r="F147" s="212">
        <v>20.399999999999999</v>
      </c>
      <c r="G147" s="212">
        <v>79.69</v>
      </c>
      <c r="I147" s="213"/>
      <c r="J147" s="215" t="s">
        <v>656</v>
      </c>
      <c r="K147" s="215" t="s">
        <v>657</v>
      </c>
      <c r="L147" s="215"/>
      <c r="M147" s="215" t="s">
        <v>149</v>
      </c>
      <c r="N147" s="215">
        <v>1</v>
      </c>
      <c r="O147" s="215">
        <v>5832.79</v>
      </c>
    </row>
    <row r="148" spans="1:15" ht="16.5" x14ac:dyDescent="0.3">
      <c r="A148" s="211" t="s">
        <v>254</v>
      </c>
      <c r="B148" s="211" t="str">
        <f>Tabela_NS_S_OUT[[#This Row],[FADN_REG]]&amp;Tabela_NS_S_OUT[[#This Row],[NAZWA]]</f>
        <v>BPozostałe strączkowe pastewne na nasiona suche</v>
      </c>
      <c r="C148" s="211" t="s">
        <v>255</v>
      </c>
      <c r="D148" s="211" t="s">
        <v>183</v>
      </c>
      <c r="E148" s="211" t="s">
        <v>150</v>
      </c>
      <c r="F148" s="212">
        <v>17.37</v>
      </c>
      <c r="G148" s="212">
        <v>108.42</v>
      </c>
      <c r="I148" s="213"/>
      <c r="J148" s="211" t="s">
        <v>465</v>
      </c>
      <c r="K148" s="211" t="s">
        <v>655</v>
      </c>
      <c r="L148" s="211" t="s">
        <v>375</v>
      </c>
      <c r="M148" s="211" t="s">
        <v>149</v>
      </c>
      <c r="N148" s="212">
        <v>36421.9</v>
      </c>
      <c r="O148" s="212">
        <v>7.07</v>
      </c>
    </row>
    <row r="149" spans="1:15" ht="16.5" x14ac:dyDescent="0.3">
      <c r="A149" s="211" t="s">
        <v>254</v>
      </c>
      <c r="B149" s="211" t="str">
        <f>Tabela_NS_S_OUT[[#This Row],[FADN_REG]]&amp;Tabela_NS_S_OUT[[#This Row],[NAZWA]]</f>
        <v>CPozostałe strączkowe pastewne na nasiona suche</v>
      </c>
      <c r="C149" s="211" t="s">
        <v>255</v>
      </c>
      <c r="D149" s="211" t="s">
        <v>183</v>
      </c>
      <c r="E149" s="211" t="s">
        <v>184</v>
      </c>
      <c r="F149" s="212">
        <v>13.36</v>
      </c>
      <c r="G149" s="212">
        <v>109.9</v>
      </c>
      <c r="I149" s="213"/>
      <c r="J149" s="211" t="s">
        <v>466</v>
      </c>
      <c r="K149" s="211" t="s">
        <v>467</v>
      </c>
      <c r="L149" s="211" t="s">
        <v>468</v>
      </c>
      <c r="M149" s="211" t="s">
        <v>149</v>
      </c>
      <c r="N149" s="212">
        <v>624.01</v>
      </c>
      <c r="O149" s="212">
        <v>6.49</v>
      </c>
    </row>
    <row r="150" spans="1:15" ht="16.5" x14ac:dyDescent="0.3">
      <c r="A150" s="211" t="s">
        <v>254</v>
      </c>
      <c r="B150" s="211" t="str">
        <f>Tabela_NS_S_OUT[[#This Row],[FADN_REG]]&amp;Tabela_NS_S_OUT[[#This Row],[NAZWA]]</f>
        <v>DPozostałe strączkowe pastewne na nasiona suche</v>
      </c>
      <c r="C150" s="211" t="s">
        <v>255</v>
      </c>
      <c r="D150" s="211" t="s">
        <v>183</v>
      </c>
      <c r="E150" s="211" t="s">
        <v>151</v>
      </c>
      <c r="F150" s="212">
        <v>17.47</v>
      </c>
      <c r="G150" s="212">
        <v>146.86000000000001</v>
      </c>
      <c r="I150" s="213"/>
      <c r="J150" s="211" t="s">
        <v>469</v>
      </c>
      <c r="K150" s="211" t="s">
        <v>470</v>
      </c>
      <c r="L150" s="211" t="s">
        <v>468</v>
      </c>
      <c r="M150" s="211" t="s">
        <v>149</v>
      </c>
      <c r="N150" s="212">
        <v>531.76</v>
      </c>
      <c r="O150" s="212">
        <v>5.92</v>
      </c>
    </row>
    <row r="151" spans="1:15" ht="16.5" x14ac:dyDescent="0.3">
      <c r="A151" s="211" t="s">
        <v>256</v>
      </c>
      <c r="B151" s="211" t="str">
        <f>Tabela_NS_S_OUT[[#This Row],[FADN_REG]]&amp;Tabela_NS_S_OUT[[#This Row],[NAZWA]]</f>
        <v>AMieszanki strączkowych z innymi roślinami ogółem na nasiona suche</v>
      </c>
      <c r="C151" s="211" t="s">
        <v>257</v>
      </c>
      <c r="D151" s="211" t="s">
        <v>183</v>
      </c>
      <c r="E151" s="211" t="s">
        <v>149</v>
      </c>
      <c r="F151" s="212">
        <v>36.619999999999997</v>
      </c>
      <c r="G151" s="212">
        <v>56.44</v>
      </c>
      <c r="I151" s="213"/>
      <c r="J151" s="211" t="s">
        <v>471</v>
      </c>
      <c r="K151" s="211" t="s">
        <v>472</v>
      </c>
      <c r="L151" s="211" t="s">
        <v>468</v>
      </c>
      <c r="M151" s="211" t="s">
        <v>149</v>
      </c>
      <c r="N151" s="212">
        <v>545.47</v>
      </c>
      <c r="O151" s="212">
        <v>6.66</v>
      </c>
    </row>
    <row r="152" spans="1:15" ht="16.5" x14ac:dyDescent="0.3">
      <c r="A152" s="211" t="s">
        <v>256</v>
      </c>
      <c r="B152" s="211" t="str">
        <f>Tabela_NS_S_OUT[[#This Row],[FADN_REG]]&amp;Tabela_NS_S_OUT[[#This Row],[NAZWA]]</f>
        <v>BMieszanki strączkowych z innymi roślinami ogółem na nasiona suche</v>
      </c>
      <c r="C152" s="211" t="s">
        <v>257</v>
      </c>
      <c r="D152" s="211" t="s">
        <v>183</v>
      </c>
      <c r="E152" s="211" t="s">
        <v>150</v>
      </c>
      <c r="F152" s="212">
        <v>41.16</v>
      </c>
      <c r="G152" s="212">
        <v>57.21</v>
      </c>
      <c r="I152" s="213"/>
      <c r="J152" s="211" t="s">
        <v>590</v>
      </c>
      <c r="K152" s="211" t="s">
        <v>591</v>
      </c>
      <c r="L152" s="211" t="s">
        <v>468</v>
      </c>
      <c r="M152" s="211" t="s">
        <v>149</v>
      </c>
      <c r="N152" s="212">
        <v>435.52</v>
      </c>
      <c r="O152" s="212">
        <v>6.31</v>
      </c>
    </row>
    <row r="153" spans="1:15" ht="16.5" x14ac:dyDescent="0.3">
      <c r="A153" s="211" t="s">
        <v>256</v>
      </c>
      <c r="B153" s="211" t="str">
        <f>Tabela_NS_S_OUT[[#This Row],[FADN_REG]]&amp;Tabela_NS_S_OUT[[#This Row],[NAZWA]]</f>
        <v>CMieszanki strączkowych z innymi roślinami ogółem na nasiona suche</v>
      </c>
      <c r="C153" s="211" t="s">
        <v>257</v>
      </c>
      <c r="D153" s="211" t="s">
        <v>183</v>
      </c>
      <c r="E153" s="211" t="s">
        <v>184</v>
      </c>
      <c r="F153" s="212">
        <v>35.07</v>
      </c>
      <c r="G153" s="212">
        <v>58.11</v>
      </c>
      <c r="I153" s="213"/>
      <c r="J153" s="211" t="s">
        <v>592</v>
      </c>
      <c r="K153" s="211" t="s">
        <v>593</v>
      </c>
      <c r="L153" s="211" t="s">
        <v>468</v>
      </c>
      <c r="M153" s="211" t="s">
        <v>149</v>
      </c>
      <c r="N153" s="212">
        <v>221.94</v>
      </c>
      <c r="O153" s="212">
        <v>8.48</v>
      </c>
    </row>
    <row r="154" spans="1:15" ht="16.5" x14ac:dyDescent="0.3">
      <c r="A154" s="211" t="s">
        <v>256</v>
      </c>
      <c r="B154" s="211" t="str">
        <f>Tabela_NS_S_OUT[[#This Row],[FADN_REG]]&amp;Tabela_NS_S_OUT[[#This Row],[NAZWA]]</f>
        <v>DMieszanki strączkowych z innymi roślinami ogółem na nasiona suche</v>
      </c>
      <c r="C154" s="211" t="s">
        <v>257</v>
      </c>
      <c r="D154" s="211" t="s">
        <v>183</v>
      </c>
      <c r="E154" s="211" t="s">
        <v>151</v>
      </c>
      <c r="F154" s="212">
        <v>39.35</v>
      </c>
      <c r="G154" s="212">
        <v>65.36</v>
      </c>
      <c r="I154" s="213"/>
      <c r="J154" s="211" t="s">
        <v>473</v>
      </c>
      <c r="K154" s="211" t="s">
        <v>474</v>
      </c>
      <c r="L154" s="211" t="s">
        <v>468</v>
      </c>
      <c r="M154" s="211" t="s">
        <v>149</v>
      </c>
      <c r="N154" s="212">
        <v>87.92</v>
      </c>
      <c r="O154" s="212">
        <v>8.48</v>
      </c>
    </row>
    <row r="155" spans="1:15" ht="16.5" x14ac:dyDescent="0.3">
      <c r="A155" s="211" t="s">
        <v>258</v>
      </c>
      <c r="B155" s="211" t="str">
        <f>Tabela_NS_S_OUT[[#This Row],[FADN_REG]]&amp;Tabela_NS_S_OUT[[#This Row],[NAZWA]]</f>
        <v>AMieszanki strączkowych z innymi roślinami jare na nasiona suche</v>
      </c>
      <c r="C155" s="211" t="s">
        <v>259</v>
      </c>
      <c r="D155" s="211" t="s">
        <v>183</v>
      </c>
      <c r="E155" s="211" t="s">
        <v>149</v>
      </c>
      <c r="F155" s="212">
        <v>36.56</v>
      </c>
      <c r="G155" s="212">
        <v>56.54</v>
      </c>
      <c r="I155" s="213"/>
      <c r="J155" s="211" t="s">
        <v>475</v>
      </c>
      <c r="K155" s="211" t="s">
        <v>476</v>
      </c>
      <c r="L155" s="211" t="s">
        <v>468</v>
      </c>
      <c r="M155" s="211" t="s">
        <v>149</v>
      </c>
      <c r="N155" s="212">
        <v>55.98</v>
      </c>
      <c r="O155" s="212">
        <v>3.14</v>
      </c>
    </row>
    <row r="156" spans="1:15" ht="16.5" x14ac:dyDescent="0.3">
      <c r="A156" s="211" t="s">
        <v>258</v>
      </c>
      <c r="B156" s="211" t="str">
        <f>Tabela_NS_S_OUT[[#This Row],[FADN_REG]]&amp;Tabela_NS_S_OUT[[#This Row],[NAZWA]]</f>
        <v>BMieszanki strączkowych z innymi roślinami jare na nasiona suche</v>
      </c>
      <c r="C156" s="211" t="s">
        <v>259</v>
      </c>
      <c r="D156" s="211" t="s">
        <v>183</v>
      </c>
      <c r="E156" s="211" t="s">
        <v>150</v>
      </c>
      <c r="F156" s="212">
        <v>41.06</v>
      </c>
      <c r="G156" s="212">
        <v>57.19</v>
      </c>
      <c r="I156" s="213"/>
      <c r="J156" s="211" t="s">
        <v>477</v>
      </c>
      <c r="K156" s="211" t="s">
        <v>478</v>
      </c>
      <c r="L156" s="211" t="s">
        <v>468</v>
      </c>
      <c r="M156" s="211" t="s">
        <v>149</v>
      </c>
      <c r="N156" s="212">
        <v>23.96</v>
      </c>
      <c r="O156" s="212">
        <v>8.01</v>
      </c>
    </row>
    <row r="157" spans="1:15" ht="16.5" x14ac:dyDescent="0.3">
      <c r="A157" s="211" t="s">
        <v>258</v>
      </c>
      <c r="B157" s="211" t="str">
        <f>Tabela_NS_S_OUT[[#This Row],[FADN_REG]]&amp;Tabela_NS_S_OUT[[#This Row],[NAZWA]]</f>
        <v>CMieszanki strączkowych z innymi roślinami jare na nasiona suche</v>
      </c>
      <c r="C157" s="211" t="s">
        <v>259</v>
      </c>
      <c r="D157" s="211" t="s">
        <v>183</v>
      </c>
      <c r="E157" s="211" t="s">
        <v>184</v>
      </c>
      <c r="F157" s="212">
        <v>35.130000000000003</v>
      </c>
      <c r="G157" s="212">
        <v>58.26</v>
      </c>
      <c r="I157" s="213"/>
      <c r="J157" s="211" t="s">
        <v>479</v>
      </c>
      <c r="K157" s="211" t="s">
        <v>480</v>
      </c>
      <c r="L157" s="211" t="s">
        <v>468</v>
      </c>
      <c r="M157" s="211" t="s">
        <v>149</v>
      </c>
      <c r="N157" s="212">
        <v>13.51</v>
      </c>
      <c r="O157" s="212">
        <v>7.12</v>
      </c>
    </row>
    <row r="158" spans="1:15" ht="16.5" x14ac:dyDescent="0.3">
      <c r="A158" s="211" t="s">
        <v>258</v>
      </c>
      <c r="B158" s="211" t="str">
        <f>Tabela_NS_S_OUT[[#This Row],[FADN_REG]]&amp;Tabela_NS_S_OUT[[#This Row],[NAZWA]]</f>
        <v>DMieszanki strączkowych z innymi roślinami jare na nasiona suche</v>
      </c>
      <c r="C158" s="211" t="s">
        <v>259</v>
      </c>
      <c r="D158" s="211" t="s">
        <v>183</v>
      </c>
      <c r="E158" s="211" t="s">
        <v>151</v>
      </c>
      <c r="F158" s="212">
        <v>39.35</v>
      </c>
      <c r="G158" s="212">
        <v>65.36</v>
      </c>
      <c r="I158" s="213"/>
      <c r="J158" s="211" t="s">
        <v>481</v>
      </c>
      <c r="K158" s="211" t="s">
        <v>482</v>
      </c>
      <c r="L158" s="211" t="s">
        <v>468</v>
      </c>
      <c r="M158" s="211" t="s">
        <v>149</v>
      </c>
      <c r="N158" s="212">
        <v>108.14</v>
      </c>
      <c r="O158" s="212">
        <v>4.8099999999999996</v>
      </c>
    </row>
    <row r="159" spans="1:15" ht="16.5" x14ac:dyDescent="0.3">
      <c r="A159" s="211" t="s">
        <v>260</v>
      </c>
      <c r="B159" s="211" t="str">
        <f>Tabela_NS_S_OUT[[#This Row],[FADN_REG]]&amp;Tabela_NS_S_OUT[[#This Row],[NAZWA]]</f>
        <v>ARośliny przemysłowe</v>
      </c>
      <c r="C159" s="211" t="s">
        <v>261</v>
      </c>
      <c r="D159" s="211" t="s">
        <v>183</v>
      </c>
      <c r="E159" s="211" t="s">
        <v>149</v>
      </c>
      <c r="F159" s="212">
        <v>90.23</v>
      </c>
      <c r="G159" s="212">
        <v>56.47</v>
      </c>
      <c r="I159" s="213"/>
      <c r="J159" s="211" t="s">
        <v>602</v>
      </c>
      <c r="K159" s="211" t="s">
        <v>603</v>
      </c>
      <c r="L159" s="211" t="s">
        <v>468</v>
      </c>
      <c r="M159" s="211" t="s">
        <v>149</v>
      </c>
      <c r="N159" s="212">
        <v>32.729999999999997</v>
      </c>
      <c r="O159" s="212">
        <v>6.65</v>
      </c>
    </row>
    <row r="160" spans="1:15" ht="16.5" x14ac:dyDescent="0.3">
      <c r="A160" s="211" t="s">
        <v>260</v>
      </c>
      <c r="B160" s="211" t="str">
        <f>Tabela_NS_S_OUT[[#This Row],[FADN_REG]]&amp;Tabela_NS_S_OUT[[#This Row],[NAZWA]]</f>
        <v>BRośliny przemysłowe</v>
      </c>
      <c r="C160" s="211" t="s">
        <v>261</v>
      </c>
      <c r="D160" s="211" t="s">
        <v>183</v>
      </c>
      <c r="E160" s="211" t="s">
        <v>150</v>
      </c>
      <c r="F160" s="212">
        <v>140</v>
      </c>
      <c r="G160" s="212">
        <v>37.06</v>
      </c>
      <c r="I160" s="213"/>
      <c r="J160" s="211" t="s">
        <v>483</v>
      </c>
      <c r="K160" s="211" t="s">
        <v>484</v>
      </c>
      <c r="L160" s="211" t="s">
        <v>375</v>
      </c>
      <c r="M160" s="211" t="s">
        <v>149</v>
      </c>
      <c r="N160" s="212">
        <v>17.59</v>
      </c>
      <c r="O160" s="212">
        <v>142.59</v>
      </c>
    </row>
    <row r="161" spans="1:15" ht="16.5" x14ac:dyDescent="0.3">
      <c r="A161" s="211" t="s">
        <v>260</v>
      </c>
      <c r="B161" s="211" t="str">
        <f>Tabela_NS_S_OUT[[#This Row],[FADN_REG]]&amp;Tabela_NS_S_OUT[[#This Row],[NAZWA]]</f>
        <v>CRośliny przemysłowe</v>
      </c>
      <c r="C161" s="211" t="s">
        <v>261</v>
      </c>
      <c r="D161" s="211" t="s">
        <v>183</v>
      </c>
      <c r="E161" s="211" t="s">
        <v>184</v>
      </c>
      <c r="F161" s="212">
        <v>152.91</v>
      </c>
      <c r="G161" s="212">
        <v>34.07</v>
      </c>
      <c r="I161" s="213"/>
      <c r="J161" s="211" t="s">
        <v>485</v>
      </c>
      <c r="K161" s="211" t="s">
        <v>486</v>
      </c>
      <c r="L161" s="211" t="s">
        <v>468</v>
      </c>
      <c r="M161" s="211" t="s">
        <v>149</v>
      </c>
      <c r="N161" s="212">
        <v>2.46</v>
      </c>
      <c r="O161" s="212">
        <v>3.62</v>
      </c>
    </row>
    <row r="162" spans="1:15" ht="16.5" x14ac:dyDescent="0.3">
      <c r="A162" s="211" t="s">
        <v>260</v>
      </c>
      <c r="B162" s="211" t="str">
        <f>Tabela_NS_S_OUT[[#This Row],[FADN_REG]]&amp;Tabela_NS_S_OUT[[#This Row],[NAZWA]]</f>
        <v>DRośliny przemysłowe</v>
      </c>
      <c r="C162" s="211" t="s">
        <v>261</v>
      </c>
      <c r="D162" s="211" t="s">
        <v>183</v>
      </c>
      <c r="E162" s="211" t="s">
        <v>151</v>
      </c>
      <c r="F162" s="212">
        <v>121.48</v>
      </c>
      <c r="G162" s="212">
        <v>40.99</v>
      </c>
      <c r="I162" s="213"/>
      <c r="J162" s="211" t="s">
        <v>487</v>
      </c>
      <c r="K162" s="211" t="s">
        <v>488</v>
      </c>
      <c r="L162" s="211" t="s">
        <v>468</v>
      </c>
      <c r="M162" s="211" t="s">
        <v>149</v>
      </c>
      <c r="N162" s="212">
        <v>5.89</v>
      </c>
      <c r="O162" s="212">
        <v>8.06</v>
      </c>
    </row>
    <row r="163" spans="1:15" ht="16.5" x14ac:dyDescent="0.3">
      <c r="A163" s="211" t="s">
        <v>262</v>
      </c>
      <c r="B163" s="211" t="str">
        <f>Tabela_NS_S_OUT[[#This Row],[FADN_REG]]&amp;Tabela_NS_S_OUT[[#This Row],[NAZWA]]</f>
        <v>ABuraki cukrowe na korzeń</v>
      </c>
      <c r="C163" s="211" t="s">
        <v>263</v>
      </c>
      <c r="D163" s="211" t="s">
        <v>183</v>
      </c>
      <c r="E163" s="211" t="s">
        <v>149</v>
      </c>
      <c r="F163" s="212">
        <v>635.28</v>
      </c>
      <c r="G163" s="212">
        <v>12.37</v>
      </c>
      <c r="I163" s="213"/>
      <c r="J163" s="211" t="s">
        <v>489</v>
      </c>
      <c r="K163" s="211" t="s">
        <v>490</v>
      </c>
      <c r="L163" s="211" t="s">
        <v>468</v>
      </c>
      <c r="M163" s="211" t="s">
        <v>149</v>
      </c>
      <c r="N163" s="212">
        <v>3.42</v>
      </c>
      <c r="O163" s="212">
        <v>5.03</v>
      </c>
    </row>
    <row r="164" spans="1:15" ht="16.5" x14ac:dyDescent="0.3">
      <c r="A164" s="211" t="s">
        <v>262</v>
      </c>
      <c r="B164" s="211" t="str">
        <f>Tabela_NS_S_OUT[[#This Row],[FADN_REG]]&amp;Tabela_NS_S_OUT[[#This Row],[NAZWA]]</f>
        <v>BBuraki cukrowe na korzeń</v>
      </c>
      <c r="C164" s="211" t="s">
        <v>263</v>
      </c>
      <c r="D164" s="211" t="s">
        <v>183</v>
      </c>
      <c r="E164" s="211" t="s">
        <v>150</v>
      </c>
      <c r="F164" s="212">
        <v>595.5</v>
      </c>
      <c r="G164" s="212">
        <v>12.06</v>
      </c>
      <c r="I164" s="213"/>
      <c r="J164" s="211" t="s">
        <v>491</v>
      </c>
      <c r="K164" s="211" t="s">
        <v>492</v>
      </c>
      <c r="L164" s="211" t="s">
        <v>468</v>
      </c>
      <c r="M164" s="211" t="s">
        <v>149</v>
      </c>
      <c r="N164" s="212">
        <v>10.1</v>
      </c>
      <c r="O164" s="212">
        <v>6.07</v>
      </c>
    </row>
    <row r="165" spans="1:15" ht="16.5" x14ac:dyDescent="0.3">
      <c r="A165" s="211" t="s">
        <v>262</v>
      </c>
      <c r="B165" s="211" t="str">
        <f>Tabela_NS_S_OUT[[#This Row],[FADN_REG]]&amp;Tabela_NS_S_OUT[[#This Row],[NAZWA]]</f>
        <v>CBuraki cukrowe na korzeń</v>
      </c>
      <c r="C165" s="211" t="s">
        <v>263</v>
      </c>
      <c r="D165" s="211" t="s">
        <v>183</v>
      </c>
      <c r="E165" s="211" t="s">
        <v>184</v>
      </c>
      <c r="F165" s="212">
        <v>599.66999999999996</v>
      </c>
      <c r="G165" s="212">
        <v>12.68</v>
      </c>
      <c r="I165" s="213"/>
      <c r="J165" s="211" t="s">
        <v>493</v>
      </c>
      <c r="K165" s="211" t="s">
        <v>494</v>
      </c>
      <c r="L165" s="211" t="s">
        <v>495</v>
      </c>
      <c r="M165" s="211" t="s">
        <v>149</v>
      </c>
      <c r="N165" s="212">
        <v>53</v>
      </c>
      <c r="O165" s="212">
        <v>115.42</v>
      </c>
    </row>
    <row r="166" spans="1:15" ht="16.5" x14ac:dyDescent="0.3">
      <c r="A166" s="211" t="s">
        <v>262</v>
      </c>
      <c r="B166" s="211" t="str">
        <f>Tabela_NS_S_OUT[[#This Row],[FADN_REG]]&amp;Tabela_NS_S_OUT[[#This Row],[NAZWA]]</f>
        <v>DBuraki cukrowe na korzeń</v>
      </c>
      <c r="C166" s="211" t="s">
        <v>263</v>
      </c>
      <c r="D166" s="211" t="s">
        <v>183</v>
      </c>
      <c r="E166" s="211" t="s">
        <v>151</v>
      </c>
      <c r="F166" s="212">
        <v>642.4</v>
      </c>
      <c r="G166" s="212">
        <v>11.7</v>
      </c>
      <c r="I166" s="213"/>
      <c r="J166" s="211" t="s">
        <v>496</v>
      </c>
      <c r="K166" s="211" t="s">
        <v>497</v>
      </c>
      <c r="L166" s="211" t="s">
        <v>495</v>
      </c>
      <c r="M166" s="211" t="s">
        <v>149</v>
      </c>
      <c r="N166" s="212">
        <v>0.38</v>
      </c>
      <c r="O166" s="212">
        <v>144.80000000000001</v>
      </c>
    </row>
    <row r="167" spans="1:15" ht="16.5" x14ac:dyDescent="0.3">
      <c r="A167" s="211" t="s">
        <v>264</v>
      </c>
      <c r="B167" s="211" t="str">
        <f>Tabela_NS_S_OUT[[#This Row],[FADN_REG]]&amp;Tabela_NS_S_OUT[[#This Row],[NAZWA]]</f>
        <v>ACykoria przemysłowa na korzeń</v>
      </c>
      <c r="C167" s="211" t="s">
        <v>265</v>
      </c>
      <c r="D167" s="211" t="s">
        <v>183</v>
      </c>
      <c r="E167" s="211" t="s">
        <v>149</v>
      </c>
      <c r="F167" s="212">
        <v>337.45</v>
      </c>
      <c r="G167" s="212">
        <v>62.57</v>
      </c>
      <c r="I167" s="213"/>
      <c r="J167" s="211" t="s">
        <v>498</v>
      </c>
      <c r="K167" s="211" t="s">
        <v>499</v>
      </c>
      <c r="L167" s="211" t="s">
        <v>495</v>
      </c>
      <c r="M167" s="211" t="s">
        <v>149</v>
      </c>
      <c r="N167" s="212">
        <v>1.28</v>
      </c>
      <c r="O167" s="212">
        <v>285.45999999999998</v>
      </c>
    </row>
    <row r="168" spans="1:15" ht="16.5" x14ac:dyDescent="0.3">
      <c r="A168" s="211" t="s">
        <v>264</v>
      </c>
      <c r="B168" s="211" t="str">
        <f>Tabela_NS_S_OUT[[#This Row],[FADN_REG]]&amp;Tabela_NS_S_OUT[[#This Row],[NAZWA]]</f>
        <v>BCykoria przemysłowa na korzeń</v>
      </c>
      <c r="C168" s="211" t="s">
        <v>265</v>
      </c>
      <c r="D168" s="211" t="s">
        <v>183</v>
      </c>
      <c r="E168" s="211" t="s">
        <v>150</v>
      </c>
      <c r="F168" s="212">
        <v>332.95</v>
      </c>
      <c r="G168" s="212">
        <v>23.91</v>
      </c>
      <c r="I168" s="213"/>
      <c r="J168" s="211" t="s">
        <v>500</v>
      </c>
      <c r="K168" s="211" t="s">
        <v>501</v>
      </c>
      <c r="L168" s="211" t="s">
        <v>502</v>
      </c>
      <c r="M168" s="211" t="s">
        <v>149</v>
      </c>
      <c r="N168" s="212">
        <v>0.2</v>
      </c>
      <c r="O168" s="212">
        <v>716.5</v>
      </c>
    </row>
    <row r="169" spans="1:15" ht="16.5" x14ac:dyDescent="0.3">
      <c r="A169" s="211" t="s">
        <v>264</v>
      </c>
      <c r="B169" s="211" t="str">
        <f>Tabela_NS_S_OUT[[#This Row],[FADN_REG]]&amp;Tabela_NS_S_OUT[[#This Row],[NAZWA]]</f>
        <v>CCykoria przemysłowa na korzeń</v>
      </c>
      <c r="C169" s="211" t="s">
        <v>265</v>
      </c>
      <c r="D169" s="211" t="s">
        <v>183</v>
      </c>
      <c r="E169" s="211" t="s">
        <v>184</v>
      </c>
      <c r="F169" s="212">
        <v>337.45</v>
      </c>
      <c r="G169" s="212">
        <v>62.57</v>
      </c>
      <c r="I169" s="213"/>
      <c r="J169" s="211" t="s">
        <v>503</v>
      </c>
      <c r="K169" s="211" t="s">
        <v>504</v>
      </c>
      <c r="L169" s="211" t="s">
        <v>502</v>
      </c>
      <c r="M169" s="211" t="s">
        <v>149</v>
      </c>
      <c r="N169" s="212">
        <v>0.03</v>
      </c>
      <c r="O169" s="212">
        <v>2216.4899999999998</v>
      </c>
    </row>
    <row r="170" spans="1:15" ht="16.5" x14ac:dyDescent="0.3">
      <c r="A170" s="211" t="s">
        <v>264</v>
      </c>
      <c r="B170" s="211" t="str">
        <f>Tabela_NS_S_OUT[[#This Row],[FADN_REG]]&amp;Tabela_NS_S_OUT[[#This Row],[NAZWA]]</f>
        <v>DCykoria przemysłowa na korzeń</v>
      </c>
      <c r="C170" s="211" t="s">
        <v>265</v>
      </c>
      <c r="D170" s="211" t="s">
        <v>183</v>
      </c>
      <c r="E170" s="211" t="s">
        <v>151</v>
      </c>
      <c r="F170" s="212">
        <v>337.45</v>
      </c>
      <c r="G170" s="212">
        <v>62.57</v>
      </c>
      <c r="I170" s="213"/>
      <c r="J170" s="211" t="s">
        <v>505</v>
      </c>
      <c r="K170" s="211" t="s">
        <v>506</v>
      </c>
      <c r="L170" s="211" t="s">
        <v>502</v>
      </c>
      <c r="M170" s="211" t="s">
        <v>149</v>
      </c>
      <c r="N170" s="212">
        <v>0.22</v>
      </c>
      <c r="O170" s="212">
        <v>605.25</v>
      </c>
    </row>
    <row r="171" spans="1:15" ht="16.5" x14ac:dyDescent="0.3">
      <c r="A171" s="211" t="s">
        <v>266</v>
      </c>
      <c r="B171" s="211" t="str">
        <f>Tabela_NS_S_OUT[[#This Row],[FADN_REG]]&amp;Tabela_NS_S_OUT[[#This Row],[NAZWA]]</f>
        <v>ARośliny oleiste</v>
      </c>
      <c r="C171" s="211" t="s">
        <v>267</v>
      </c>
      <c r="D171" s="211" t="s">
        <v>183</v>
      </c>
      <c r="E171" s="211" t="s">
        <v>149</v>
      </c>
      <c r="F171" s="212">
        <v>33.04</v>
      </c>
      <c r="G171" s="212">
        <v>142.97</v>
      </c>
      <c r="I171" s="213"/>
      <c r="J171" s="211" t="s">
        <v>507</v>
      </c>
      <c r="K171" s="211" t="s">
        <v>508</v>
      </c>
      <c r="L171" s="211" t="s">
        <v>183</v>
      </c>
      <c r="M171" s="211" t="s">
        <v>149</v>
      </c>
      <c r="N171" s="212">
        <v>0.04</v>
      </c>
      <c r="O171" s="212">
        <v>313.67</v>
      </c>
    </row>
    <row r="172" spans="1:15" ht="18" customHeight="1" x14ac:dyDescent="0.3">
      <c r="A172" s="211" t="s">
        <v>266</v>
      </c>
      <c r="B172" s="211" t="str">
        <f>Tabela_NS_S_OUT[[#This Row],[FADN_REG]]&amp;Tabela_NS_S_OUT[[#This Row],[NAZWA]]</f>
        <v>BRośliny oleiste</v>
      </c>
      <c r="C172" s="211" t="s">
        <v>267</v>
      </c>
      <c r="D172" s="211" t="s">
        <v>183</v>
      </c>
      <c r="E172" s="211" t="s">
        <v>150</v>
      </c>
      <c r="F172" s="212">
        <v>33.4</v>
      </c>
      <c r="G172" s="212">
        <v>143.26</v>
      </c>
      <c r="I172" s="213"/>
      <c r="J172" s="211" t="s">
        <v>509</v>
      </c>
      <c r="K172" s="211" t="s">
        <v>510</v>
      </c>
      <c r="L172" s="211" t="s">
        <v>468</v>
      </c>
      <c r="M172" s="211" t="s">
        <v>149</v>
      </c>
      <c r="N172" s="212">
        <v>19.09</v>
      </c>
      <c r="O172" s="212">
        <v>23.7</v>
      </c>
    </row>
    <row r="173" spans="1:15" ht="16.5" x14ac:dyDescent="0.3">
      <c r="A173" s="211" t="s">
        <v>266</v>
      </c>
      <c r="B173" s="211" t="str">
        <f>Tabela_NS_S_OUT[[#This Row],[FADN_REG]]&amp;Tabela_NS_S_OUT[[#This Row],[NAZWA]]</f>
        <v>CRośliny oleiste</v>
      </c>
      <c r="C173" s="211" t="s">
        <v>267</v>
      </c>
      <c r="D173" s="211" t="s">
        <v>183</v>
      </c>
      <c r="E173" s="211" t="s">
        <v>184</v>
      </c>
      <c r="F173" s="212">
        <v>31.35</v>
      </c>
      <c r="G173" s="212">
        <v>142.44</v>
      </c>
      <c r="I173" s="213"/>
      <c r="J173" s="211" t="s">
        <v>511</v>
      </c>
      <c r="K173" s="211" t="s">
        <v>512</v>
      </c>
      <c r="L173" s="211" t="s">
        <v>468</v>
      </c>
      <c r="M173" s="211" t="s">
        <v>149</v>
      </c>
      <c r="N173" s="212">
        <v>0.89</v>
      </c>
      <c r="O173" s="212">
        <v>44.1</v>
      </c>
    </row>
    <row r="174" spans="1:15" ht="16.5" x14ac:dyDescent="0.3">
      <c r="A174" s="211" t="s">
        <v>266</v>
      </c>
      <c r="B174" s="211" t="str">
        <f>Tabela_NS_S_OUT[[#This Row],[FADN_REG]]&amp;Tabela_NS_S_OUT[[#This Row],[NAZWA]]</f>
        <v>DRośliny oleiste</v>
      </c>
      <c r="C174" s="211" t="s">
        <v>267</v>
      </c>
      <c r="D174" s="211" t="s">
        <v>183</v>
      </c>
      <c r="E174" s="211" t="s">
        <v>151</v>
      </c>
      <c r="F174" s="212">
        <v>32.49</v>
      </c>
      <c r="G174" s="212">
        <v>142.01</v>
      </c>
      <c r="I174" s="213"/>
    </row>
    <row r="175" spans="1:15" ht="16.5" hidden="1" x14ac:dyDescent="0.3">
      <c r="A175" s="211" t="s">
        <v>268</v>
      </c>
      <c r="B175" s="211" t="str">
        <f>Tabela_NS_S_OUT[[#This Row],[FADN_REG]]&amp;Tabela_NS_S_OUT[[#This Row],[NAZWA]]</f>
        <v>ARzepak i rzepik ogółem oleisty</v>
      </c>
      <c r="C175" s="211" t="s">
        <v>269</v>
      </c>
      <c r="D175" s="211" t="s">
        <v>183</v>
      </c>
      <c r="E175" s="211" t="s">
        <v>149</v>
      </c>
      <c r="F175" s="212">
        <v>33.53</v>
      </c>
      <c r="G175" s="212">
        <v>142.18</v>
      </c>
      <c r="I175" s="213"/>
    </row>
    <row r="176" spans="1:15" ht="16.5" hidden="1" x14ac:dyDescent="0.3">
      <c r="A176" s="211" t="s">
        <v>268</v>
      </c>
      <c r="B176" s="211" t="str">
        <f>Tabela_NS_S_OUT[[#This Row],[FADN_REG]]&amp;Tabela_NS_S_OUT[[#This Row],[NAZWA]]</f>
        <v>BRzepak i rzepik ogółem oleisty</v>
      </c>
      <c r="C176" s="211" t="s">
        <v>269</v>
      </c>
      <c r="D176" s="211" t="s">
        <v>183</v>
      </c>
      <c r="E176" s="211" t="s">
        <v>150</v>
      </c>
      <c r="F176" s="212">
        <v>33.96</v>
      </c>
      <c r="G176" s="212">
        <v>142.44999999999999</v>
      </c>
      <c r="I176" s="213"/>
    </row>
    <row r="177" spans="1:12" ht="16.5" hidden="1" x14ac:dyDescent="0.3">
      <c r="A177" s="211" t="s">
        <v>268</v>
      </c>
      <c r="B177" s="211" t="str">
        <f>Tabela_NS_S_OUT[[#This Row],[FADN_REG]]&amp;Tabela_NS_S_OUT[[#This Row],[NAZWA]]</f>
        <v>CRzepak i rzepik ogółem oleisty</v>
      </c>
      <c r="C177" s="211" t="s">
        <v>269</v>
      </c>
      <c r="D177" s="211" t="s">
        <v>183</v>
      </c>
      <c r="E177" s="211" t="s">
        <v>184</v>
      </c>
      <c r="F177" s="212">
        <v>32.39</v>
      </c>
      <c r="G177" s="212">
        <v>141.15</v>
      </c>
      <c r="I177" s="213"/>
    </row>
    <row r="178" spans="1:12" ht="16.5" hidden="1" x14ac:dyDescent="0.3">
      <c r="A178" s="211" t="s">
        <v>268</v>
      </c>
      <c r="B178" s="211" t="str">
        <f>Tabela_NS_S_OUT[[#This Row],[FADN_REG]]&amp;Tabela_NS_S_OUT[[#This Row],[NAZWA]]</f>
        <v>DRzepak i rzepik ogółem oleisty</v>
      </c>
      <c r="C178" s="211" t="s">
        <v>269</v>
      </c>
      <c r="D178" s="211" t="s">
        <v>183</v>
      </c>
      <c r="E178" s="211" t="s">
        <v>151</v>
      </c>
      <c r="F178" s="212">
        <v>33.15</v>
      </c>
      <c r="G178" s="212">
        <v>141.27000000000001</v>
      </c>
      <c r="I178" s="213"/>
    </row>
    <row r="179" spans="1:12" ht="16.5" hidden="1" x14ac:dyDescent="0.3">
      <c r="A179" s="211" t="s">
        <v>270</v>
      </c>
      <c r="B179" s="211" t="str">
        <f>Tabela_NS_S_OUT[[#This Row],[FADN_REG]]&amp;Tabela_NS_S_OUT[[#This Row],[NAZWA]]</f>
        <v>ARzepak i rzepik jary oleisty</v>
      </c>
      <c r="C179" s="211" t="s">
        <v>271</v>
      </c>
      <c r="D179" s="211" t="s">
        <v>183</v>
      </c>
      <c r="E179" s="211" t="s">
        <v>149</v>
      </c>
      <c r="F179" s="212">
        <v>22.36</v>
      </c>
      <c r="G179" s="212">
        <v>140.68</v>
      </c>
      <c r="I179" s="213"/>
    </row>
    <row r="180" spans="1:12" ht="16.5" hidden="1" x14ac:dyDescent="0.3">
      <c r="A180" s="211" t="s">
        <v>270</v>
      </c>
      <c r="B180" s="211" t="str">
        <f>Tabela_NS_S_OUT[[#This Row],[FADN_REG]]&amp;Tabela_NS_S_OUT[[#This Row],[NAZWA]]</f>
        <v>BRzepak i rzepik jary oleisty</v>
      </c>
      <c r="C180" s="211" t="s">
        <v>271</v>
      </c>
      <c r="D180" s="211" t="s">
        <v>183</v>
      </c>
      <c r="E180" s="211" t="s">
        <v>150</v>
      </c>
      <c r="F180" s="212">
        <v>24.85</v>
      </c>
      <c r="G180" s="212">
        <v>145.96</v>
      </c>
      <c r="I180" s="213"/>
    </row>
    <row r="181" spans="1:12" ht="16.5" hidden="1" x14ac:dyDescent="0.3">
      <c r="A181" s="211" t="s">
        <v>270</v>
      </c>
      <c r="B181" s="211" t="str">
        <f>Tabela_NS_S_OUT[[#This Row],[FADN_REG]]&amp;Tabela_NS_S_OUT[[#This Row],[NAZWA]]</f>
        <v>CRzepak i rzepik jary oleisty</v>
      </c>
      <c r="C181" s="211" t="s">
        <v>271</v>
      </c>
      <c r="D181" s="211" t="s">
        <v>183</v>
      </c>
      <c r="E181" s="211" t="s">
        <v>184</v>
      </c>
      <c r="F181" s="212">
        <v>23.73</v>
      </c>
      <c r="G181" s="212">
        <v>148.41999999999999</v>
      </c>
      <c r="I181" s="213"/>
    </row>
    <row r="182" spans="1:12" ht="16.5" hidden="1" x14ac:dyDescent="0.3">
      <c r="A182" s="211" t="s">
        <v>270</v>
      </c>
      <c r="B182" s="211" t="str">
        <f>Tabela_NS_S_OUT[[#This Row],[FADN_REG]]&amp;Tabela_NS_S_OUT[[#This Row],[NAZWA]]</f>
        <v>DRzepak i rzepik jary oleisty</v>
      </c>
      <c r="C182" s="211" t="s">
        <v>271</v>
      </c>
      <c r="D182" s="211" t="s">
        <v>183</v>
      </c>
      <c r="E182" s="211" t="s">
        <v>151</v>
      </c>
      <c r="F182" s="212">
        <v>24.46</v>
      </c>
      <c r="G182" s="212">
        <v>143.80000000000001</v>
      </c>
      <c r="I182" s="213"/>
    </row>
    <row r="183" spans="1:12" ht="16.5" hidden="1" x14ac:dyDescent="0.3">
      <c r="A183" s="211" t="s">
        <v>272</v>
      </c>
      <c r="B183" s="211" t="str">
        <f>Tabela_NS_S_OUT[[#This Row],[FADN_REG]]&amp;Tabela_NS_S_OUT[[#This Row],[NAZWA]]</f>
        <v>ARzepak i rzepik ozimy oleisty</v>
      </c>
      <c r="C183" s="211" t="s">
        <v>273</v>
      </c>
      <c r="D183" s="211" t="s">
        <v>183</v>
      </c>
      <c r="E183" s="211" t="s">
        <v>149</v>
      </c>
      <c r="F183" s="212">
        <v>33.799999999999997</v>
      </c>
      <c r="G183" s="212">
        <v>142.18</v>
      </c>
      <c r="I183" s="213"/>
    </row>
    <row r="184" spans="1:12" ht="16.5" hidden="1" x14ac:dyDescent="0.3">
      <c r="A184" s="211" t="s">
        <v>272</v>
      </c>
      <c r="B184" s="211" t="str">
        <f>Tabela_NS_S_OUT[[#This Row],[FADN_REG]]&amp;Tabela_NS_S_OUT[[#This Row],[NAZWA]]</f>
        <v>BRzepak i rzepik ozimy oleisty</v>
      </c>
      <c r="C184" s="211" t="s">
        <v>273</v>
      </c>
      <c r="D184" s="211" t="s">
        <v>183</v>
      </c>
      <c r="E184" s="211" t="s">
        <v>150</v>
      </c>
      <c r="F184" s="212">
        <v>34.159999999999997</v>
      </c>
      <c r="G184" s="212">
        <v>142.44</v>
      </c>
      <c r="I184" s="213"/>
    </row>
    <row r="185" spans="1:12" ht="16.5" hidden="1" x14ac:dyDescent="0.3">
      <c r="A185" s="211" t="s">
        <v>272</v>
      </c>
      <c r="B185" s="211" t="str">
        <f>Tabela_NS_S_OUT[[#This Row],[FADN_REG]]&amp;Tabela_NS_S_OUT[[#This Row],[NAZWA]]</f>
        <v>CRzepak i rzepik ozimy oleisty</v>
      </c>
      <c r="C185" s="211" t="s">
        <v>273</v>
      </c>
      <c r="D185" s="211" t="s">
        <v>183</v>
      </c>
      <c r="E185" s="211" t="s">
        <v>184</v>
      </c>
      <c r="F185" s="212">
        <v>33.01</v>
      </c>
      <c r="G185" s="212">
        <v>140.87</v>
      </c>
      <c r="I185" s="213"/>
      <c r="K185" s="152" t="s">
        <v>113</v>
      </c>
      <c r="L185" s="82">
        <v>1</v>
      </c>
    </row>
    <row r="186" spans="1:12" ht="16.5" hidden="1" x14ac:dyDescent="0.3">
      <c r="A186" s="211" t="s">
        <v>272</v>
      </c>
      <c r="B186" s="211" t="str">
        <f>Tabela_NS_S_OUT[[#This Row],[FADN_REG]]&amp;Tabela_NS_S_OUT[[#This Row],[NAZWA]]</f>
        <v>DRzepak i rzepik ozimy oleisty</v>
      </c>
      <c r="C186" s="211" t="s">
        <v>273</v>
      </c>
      <c r="D186" s="211" t="s">
        <v>183</v>
      </c>
      <c r="E186" s="211" t="s">
        <v>151</v>
      </c>
      <c r="F186" s="212">
        <v>33.479999999999997</v>
      </c>
      <c r="G186" s="212">
        <v>141.21</v>
      </c>
      <c r="I186" s="213"/>
      <c r="K186" s="152" t="s">
        <v>114</v>
      </c>
      <c r="L186" s="82">
        <f>L185+1</f>
        <v>2</v>
      </c>
    </row>
    <row r="187" spans="1:12" ht="16.5" hidden="1" x14ac:dyDescent="0.3">
      <c r="A187" s="211" t="s">
        <v>274</v>
      </c>
      <c r="B187" s="211" t="str">
        <f>Tabela_NS_S_OUT[[#This Row],[FADN_REG]]&amp;Tabela_NS_S_OUT[[#This Row],[NAZWA]]</f>
        <v>ASłonecznik oleisty</v>
      </c>
      <c r="C187" s="211" t="s">
        <v>516</v>
      </c>
      <c r="D187" s="211" t="s">
        <v>183</v>
      </c>
      <c r="E187" s="211" t="s">
        <v>149</v>
      </c>
      <c r="F187" s="212">
        <v>20.54</v>
      </c>
      <c r="G187" s="212">
        <v>136.44</v>
      </c>
      <c r="I187" s="213"/>
      <c r="K187" s="152" t="s">
        <v>115</v>
      </c>
      <c r="L187" s="82">
        <f t="shared" ref="L187:L194" si="1">L186+1</f>
        <v>3</v>
      </c>
    </row>
    <row r="188" spans="1:12" ht="16.5" hidden="1" x14ac:dyDescent="0.3">
      <c r="A188" s="211" t="s">
        <v>274</v>
      </c>
      <c r="B188" s="211" t="str">
        <f>Tabela_NS_S_OUT[[#This Row],[FADN_REG]]&amp;Tabela_NS_S_OUT[[#This Row],[NAZWA]]</f>
        <v>BSłonecznik oleisty</v>
      </c>
      <c r="C188" s="211" t="s">
        <v>516</v>
      </c>
      <c r="D188" s="211" t="s">
        <v>183</v>
      </c>
      <c r="E188" s="211" t="s">
        <v>150</v>
      </c>
      <c r="F188" s="212">
        <v>20.54</v>
      </c>
      <c r="G188" s="212">
        <v>136.44</v>
      </c>
      <c r="I188" s="213"/>
      <c r="K188" s="152" t="s">
        <v>116</v>
      </c>
      <c r="L188" s="82">
        <f t="shared" si="1"/>
        <v>4</v>
      </c>
    </row>
    <row r="189" spans="1:12" ht="16.5" hidden="1" x14ac:dyDescent="0.3">
      <c r="A189" s="211" t="s">
        <v>274</v>
      </c>
      <c r="B189" s="211" t="str">
        <f>Tabela_NS_S_OUT[[#This Row],[FADN_REG]]&amp;Tabela_NS_S_OUT[[#This Row],[NAZWA]]</f>
        <v>CSłonecznik oleisty</v>
      </c>
      <c r="C189" s="211" t="s">
        <v>516</v>
      </c>
      <c r="D189" s="211" t="s">
        <v>183</v>
      </c>
      <c r="E189" s="211" t="s">
        <v>184</v>
      </c>
      <c r="F189" s="212">
        <v>20.54</v>
      </c>
      <c r="G189" s="212">
        <v>136.44</v>
      </c>
      <c r="I189" s="213"/>
      <c r="K189" s="152" t="s">
        <v>117</v>
      </c>
      <c r="L189" s="82">
        <f t="shared" si="1"/>
        <v>5</v>
      </c>
    </row>
    <row r="190" spans="1:12" ht="16.5" hidden="1" x14ac:dyDescent="0.3">
      <c r="A190" s="211" t="s">
        <v>274</v>
      </c>
      <c r="B190" s="211" t="str">
        <f>Tabela_NS_S_OUT[[#This Row],[FADN_REG]]&amp;Tabela_NS_S_OUT[[#This Row],[NAZWA]]</f>
        <v>DSłonecznik oleisty</v>
      </c>
      <c r="C190" s="211" t="s">
        <v>516</v>
      </c>
      <c r="D190" s="211" t="s">
        <v>183</v>
      </c>
      <c r="E190" s="211" t="s">
        <v>151</v>
      </c>
      <c r="F190" s="212">
        <v>20.54</v>
      </c>
      <c r="G190" s="212">
        <v>136.44</v>
      </c>
      <c r="I190" s="213"/>
      <c r="K190" s="152" t="s">
        <v>118</v>
      </c>
      <c r="L190" s="82">
        <f t="shared" si="1"/>
        <v>6</v>
      </c>
    </row>
    <row r="191" spans="1:12" ht="16.5" hidden="1" x14ac:dyDescent="0.3">
      <c r="A191" s="211" t="s">
        <v>275</v>
      </c>
      <c r="B191" s="211" t="str">
        <f>Tabela_NS_S_OUT[[#This Row],[FADN_REG]]&amp;Tabela_NS_S_OUT[[#This Row],[NAZWA]]</f>
        <v>ALen i lnianka oleiste</v>
      </c>
      <c r="C191" s="211" t="s">
        <v>276</v>
      </c>
      <c r="D191" s="211" t="s">
        <v>183</v>
      </c>
      <c r="E191" s="211" t="s">
        <v>149</v>
      </c>
      <c r="F191" s="212">
        <v>15.27</v>
      </c>
      <c r="G191" s="212">
        <v>161.76</v>
      </c>
      <c r="I191" s="213"/>
      <c r="K191" s="128" t="s">
        <v>119</v>
      </c>
      <c r="L191" s="82">
        <f t="shared" si="1"/>
        <v>7</v>
      </c>
    </row>
    <row r="192" spans="1:12" ht="16.5" hidden="1" x14ac:dyDescent="0.3">
      <c r="A192" s="211" t="s">
        <v>275</v>
      </c>
      <c r="B192" s="211" t="str">
        <f>Tabela_NS_S_OUT[[#This Row],[FADN_REG]]&amp;Tabela_NS_S_OUT[[#This Row],[NAZWA]]</f>
        <v>BLen i lnianka oleiste</v>
      </c>
      <c r="C192" s="211" t="s">
        <v>276</v>
      </c>
      <c r="D192" s="211" t="s">
        <v>183</v>
      </c>
      <c r="E192" s="211" t="s">
        <v>150</v>
      </c>
      <c r="F192" s="212">
        <v>14.71</v>
      </c>
      <c r="G192" s="212">
        <v>173.2</v>
      </c>
      <c r="I192" s="213"/>
      <c r="K192" s="128" t="s">
        <v>120</v>
      </c>
      <c r="L192" s="82">
        <f t="shared" si="1"/>
        <v>8</v>
      </c>
    </row>
    <row r="193" spans="1:12" ht="16.5" hidden="1" x14ac:dyDescent="0.3">
      <c r="A193" s="211" t="s">
        <v>275</v>
      </c>
      <c r="B193" s="211" t="str">
        <f>Tabela_NS_S_OUT[[#This Row],[FADN_REG]]&amp;Tabela_NS_S_OUT[[#This Row],[NAZWA]]</f>
        <v>CLen i lnianka oleiste</v>
      </c>
      <c r="C193" s="211" t="s">
        <v>276</v>
      </c>
      <c r="D193" s="211" t="s">
        <v>183</v>
      </c>
      <c r="E193" s="211" t="s">
        <v>184</v>
      </c>
      <c r="F193" s="212">
        <v>13.11</v>
      </c>
      <c r="G193" s="212">
        <v>223.56</v>
      </c>
      <c r="I193" s="213"/>
      <c r="K193" s="128" t="s">
        <v>121</v>
      </c>
      <c r="L193" s="82">
        <f t="shared" si="1"/>
        <v>9</v>
      </c>
    </row>
    <row r="194" spans="1:12" ht="16.5" hidden="1" x14ac:dyDescent="0.3">
      <c r="A194" s="211" t="s">
        <v>275</v>
      </c>
      <c r="B194" s="211" t="str">
        <f>Tabela_NS_S_OUT[[#This Row],[FADN_REG]]&amp;Tabela_NS_S_OUT[[#This Row],[NAZWA]]</f>
        <v>DLen i lnianka oleiste</v>
      </c>
      <c r="C194" s="211" t="s">
        <v>276</v>
      </c>
      <c r="D194" s="211" t="s">
        <v>183</v>
      </c>
      <c r="E194" s="211" t="s">
        <v>151</v>
      </c>
      <c r="F194" s="212">
        <v>14.71</v>
      </c>
      <c r="G194" s="212">
        <v>173.2</v>
      </c>
      <c r="I194" s="213"/>
      <c r="K194" s="128" t="s">
        <v>122</v>
      </c>
      <c r="L194" s="82">
        <f t="shared" si="1"/>
        <v>10</v>
      </c>
    </row>
    <row r="195" spans="1:12" ht="16.5" hidden="1" x14ac:dyDescent="0.3">
      <c r="A195" s="211" t="s">
        <v>277</v>
      </c>
      <c r="B195" s="211" t="str">
        <f>Tabela_NS_S_OUT[[#This Row],[FADN_REG]]&amp;Tabela_NS_S_OUT[[#This Row],[NAZWA]]</f>
        <v>ASoja oleista</v>
      </c>
      <c r="C195" s="211" t="s">
        <v>278</v>
      </c>
      <c r="D195" s="211" t="s">
        <v>183</v>
      </c>
      <c r="E195" s="211" t="s">
        <v>149</v>
      </c>
      <c r="F195" s="212">
        <v>18.3</v>
      </c>
      <c r="G195" s="212">
        <v>138.19999999999999</v>
      </c>
      <c r="I195" s="213"/>
    </row>
    <row r="196" spans="1:12" ht="16.5" hidden="1" x14ac:dyDescent="0.3">
      <c r="A196" s="211" t="s">
        <v>277</v>
      </c>
      <c r="B196" s="211" t="str">
        <f>Tabela_NS_S_OUT[[#This Row],[FADN_REG]]&amp;Tabela_NS_S_OUT[[#This Row],[NAZWA]]</f>
        <v>BSoja oleista</v>
      </c>
      <c r="C196" s="211" t="s">
        <v>278</v>
      </c>
      <c r="D196" s="211" t="s">
        <v>183</v>
      </c>
      <c r="E196" s="211" t="s">
        <v>150</v>
      </c>
      <c r="F196" s="212">
        <v>14.44</v>
      </c>
      <c r="G196" s="212">
        <v>123.61</v>
      </c>
      <c r="I196" s="213"/>
    </row>
    <row r="197" spans="1:12" ht="16.5" hidden="1" x14ac:dyDescent="0.3">
      <c r="A197" s="211" t="s">
        <v>277</v>
      </c>
      <c r="B197" s="211" t="str">
        <f>Tabela_NS_S_OUT[[#This Row],[FADN_REG]]&amp;Tabela_NS_S_OUT[[#This Row],[NAZWA]]</f>
        <v>CSoja oleista</v>
      </c>
      <c r="C197" s="211" t="s">
        <v>278</v>
      </c>
      <c r="D197" s="211" t="s">
        <v>183</v>
      </c>
      <c r="E197" s="211" t="s">
        <v>184</v>
      </c>
      <c r="F197" s="212">
        <v>21.11</v>
      </c>
      <c r="G197" s="212">
        <v>145.18</v>
      </c>
      <c r="I197" s="213"/>
    </row>
    <row r="198" spans="1:12" ht="16.5" hidden="1" x14ac:dyDescent="0.3">
      <c r="A198" s="211" t="s">
        <v>277</v>
      </c>
      <c r="B198" s="211" t="str">
        <f>Tabela_NS_S_OUT[[#This Row],[FADN_REG]]&amp;Tabela_NS_S_OUT[[#This Row],[NAZWA]]</f>
        <v>DSoja oleista</v>
      </c>
      <c r="C198" s="211" t="s">
        <v>278</v>
      </c>
      <c r="D198" s="211" t="s">
        <v>183</v>
      </c>
      <c r="E198" s="211" t="s">
        <v>151</v>
      </c>
      <c r="F198" s="212">
        <v>18.3</v>
      </c>
      <c r="G198" s="212">
        <v>138.19999999999999</v>
      </c>
      <c r="I198" s="213"/>
    </row>
    <row r="199" spans="1:12" ht="16.5" hidden="1" x14ac:dyDescent="0.3">
      <c r="A199" s="211" t="s">
        <v>279</v>
      </c>
      <c r="B199" s="211" t="str">
        <f>Tabela_NS_S_OUT[[#This Row],[FADN_REG]]&amp;Tabela_NS_S_OUT[[#This Row],[NAZWA]]</f>
        <v>APozostałe rośliny oleiste</v>
      </c>
      <c r="C199" s="211" t="s">
        <v>280</v>
      </c>
      <c r="D199" s="211" t="s">
        <v>183</v>
      </c>
      <c r="E199" s="211" t="s">
        <v>149</v>
      </c>
      <c r="F199" s="212">
        <v>8.0299999999999994</v>
      </c>
      <c r="G199" s="212">
        <v>235.79</v>
      </c>
      <c r="I199" s="213"/>
    </row>
    <row r="200" spans="1:12" ht="16.5" hidden="1" x14ac:dyDescent="0.3">
      <c r="A200" s="211" t="s">
        <v>279</v>
      </c>
      <c r="B200" s="211" t="str">
        <f>Tabela_NS_S_OUT[[#This Row],[FADN_REG]]&amp;Tabela_NS_S_OUT[[#This Row],[NAZWA]]</f>
        <v>BPozostałe rośliny oleiste</v>
      </c>
      <c r="C200" s="211" t="s">
        <v>280</v>
      </c>
      <c r="D200" s="211" t="s">
        <v>183</v>
      </c>
      <c r="E200" s="211" t="s">
        <v>150</v>
      </c>
      <c r="F200" s="212">
        <v>9.76</v>
      </c>
      <c r="G200" s="212">
        <v>205.09</v>
      </c>
      <c r="I200" s="213"/>
    </row>
    <row r="201" spans="1:12" ht="16.5" hidden="1" x14ac:dyDescent="0.3">
      <c r="A201" s="211" t="s">
        <v>279</v>
      </c>
      <c r="B201" s="211" t="str">
        <f>Tabela_NS_S_OUT[[#This Row],[FADN_REG]]&amp;Tabela_NS_S_OUT[[#This Row],[NAZWA]]</f>
        <v>CPozostałe rośliny oleiste</v>
      </c>
      <c r="C201" s="211" t="s">
        <v>280</v>
      </c>
      <c r="D201" s="211" t="s">
        <v>183</v>
      </c>
      <c r="E201" s="211" t="s">
        <v>184</v>
      </c>
      <c r="F201" s="212">
        <v>8.3699999999999992</v>
      </c>
      <c r="G201" s="212">
        <v>347.32</v>
      </c>
      <c r="I201" s="213"/>
    </row>
    <row r="202" spans="1:12" ht="16.5" hidden="1" x14ac:dyDescent="0.3">
      <c r="A202" s="211" t="s">
        <v>279</v>
      </c>
      <c r="B202" s="211" t="str">
        <f>Tabela_NS_S_OUT[[#This Row],[FADN_REG]]&amp;Tabela_NS_S_OUT[[#This Row],[NAZWA]]</f>
        <v>DPozostałe rośliny oleiste</v>
      </c>
      <c r="C202" s="211" t="s">
        <v>280</v>
      </c>
      <c r="D202" s="211" t="s">
        <v>183</v>
      </c>
      <c r="E202" s="211" t="s">
        <v>151</v>
      </c>
      <c r="F202" s="212">
        <v>9.5399999999999991</v>
      </c>
      <c r="G202" s="212">
        <v>293.29000000000002</v>
      </c>
      <c r="I202" s="213"/>
    </row>
    <row r="203" spans="1:12" ht="16.5" hidden="1" x14ac:dyDescent="0.3">
      <c r="A203" s="211" t="s">
        <v>281</v>
      </c>
      <c r="B203" s="211" t="str">
        <f>Tabela_NS_S_OUT[[#This Row],[FADN_REG]]&amp;Tabela_NS_S_OUT[[#This Row],[NAZWA]]</f>
        <v>ARośliny włókniste (uprawa lub słoma)</v>
      </c>
      <c r="C203" s="211" t="s">
        <v>517</v>
      </c>
      <c r="D203" s="211" t="s">
        <v>183</v>
      </c>
      <c r="E203" s="211" t="s">
        <v>149</v>
      </c>
      <c r="F203" s="212">
        <v>35.78</v>
      </c>
      <c r="G203" s="212">
        <v>100.34</v>
      </c>
      <c r="I203" s="213"/>
    </row>
    <row r="204" spans="1:12" ht="16.5" hidden="1" x14ac:dyDescent="0.3">
      <c r="A204" s="211" t="s">
        <v>281</v>
      </c>
      <c r="B204" s="211" t="str">
        <f>Tabela_NS_S_OUT[[#This Row],[FADN_REG]]&amp;Tabela_NS_S_OUT[[#This Row],[NAZWA]]</f>
        <v>BRośliny włókniste (uprawa lub słoma)</v>
      </c>
      <c r="C204" s="211" t="s">
        <v>517</v>
      </c>
      <c r="D204" s="211" t="s">
        <v>183</v>
      </c>
      <c r="E204" s="211" t="s">
        <v>150</v>
      </c>
      <c r="F204" s="212">
        <v>35.78</v>
      </c>
      <c r="G204" s="212">
        <v>100.34</v>
      </c>
      <c r="I204" s="213"/>
    </row>
    <row r="205" spans="1:12" ht="16.5" hidden="1" x14ac:dyDescent="0.3">
      <c r="A205" s="211" t="s">
        <v>281</v>
      </c>
      <c r="B205" s="211" t="str">
        <f>Tabela_NS_S_OUT[[#This Row],[FADN_REG]]&amp;Tabela_NS_S_OUT[[#This Row],[NAZWA]]</f>
        <v>CRośliny włókniste (uprawa lub słoma)</v>
      </c>
      <c r="C205" s="211" t="s">
        <v>517</v>
      </c>
      <c r="D205" s="211" t="s">
        <v>183</v>
      </c>
      <c r="E205" s="211" t="s">
        <v>184</v>
      </c>
      <c r="F205" s="212">
        <v>35.78</v>
      </c>
      <c r="G205" s="212">
        <v>100.34</v>
      </c>
      <c r="I205" s="213"/>
    </row>
    <row r="206" spans="1:12" ht="16.5" hidden="1" x14ac:dyDescent="0.3">
      <c r="A206" s="211" t="s">
        <v>281</v>
      </c>
      <c r="B206" s="211" t="str">
        <f>Tabela_NS_S_OUT[[#This Row],[FADN_REG]]&amp;Tabela_NS_S_OUT[[#This Row],[NAZWA]]</f>
        <v>DRośliny włókniste (uprawa lub słoma)</v>
      </c>
      <c r="C206" s="211" t="s">
        <v>517</v>
      </c>
      <c r="D206" s="211" t="s">
        <v>183</v>
      </c>
      <c r="E206" s="211" t="s">
        <v>151</v>
      </c>
      <c r="F206" s="212">
        <v>35.78</v>
      </c>
      <c r="G206" s="212">
        <v>100.34</v>
      </c>
      <c r="I206" s="213"/>
    </row>
    <row r="207" spans="1:12" ht="16.5" hidden="1" x14ac:dyDescent="0.3">
      <c r="A207" s="211" t="s">
        <v>282</v>
      </c>
      <c r="B207" s="211" t="str">
        <f>Tabela_NS_S_OUT[[#This Row],[FADN_REG]]&amp;Tabela_NS_S_OUT[[#This Row],[NAZWA]]</f>
        <v>ALen i lnianka włókniste</v>
      </c>
      <c r="C207" s="211" t="s">
        <v>518</v>
      </c>
      <c r="D207" s="211" t="s">
        <v>183</v>
      </c>
      <c r="E207" s="211" t="s">
        <v>149</v>
      </c>
      <c r="F207" s="212">
        <v>18.89</v>
      </c>
      <c r="G207" s="212">
        <v>176.43</v>
      </c>
      <c r="I207" s="213"/>
    </row>
    <row r="208" spans="1:12" ht="16.5" hidden="1" x14ac:dyDescent="0.3">
      <c r="A208" s="211" t="s">
        <v>282</v>
      </c>
      <c r="B208" s="211" t="str">
        <f>Tabela_NS_S_OUT[[#This Row],[FADN_REG]]&amp;Tabela_NS_S_OUT[[#This Row],[NAZWA]]</f>
        <v>BLen i lnianka włókniste</v>
      </c>
      <c r="C208" s="211" t="s">
        <v>518</v>
      </c>
      <c r="D208" s="211" t="s">
        <v>183</v>
      </c>
      <c r="E208" s="211" t="s">
        <v>150</v>
      </c>
      <c r="F208" s="212">
        <v>18.89</v>
      </c>
      <c r="G208" s="212">
        <v>176.43</v>
      </c>
      <c r="I208" s="213"/>
    </row>
    <row r="209" spans="1:9" ht="16.5" hidden="1" x14ac:dyDescent="0.3">
      <c r="A209" s="211" t="s">
        <v>282</v>
      </c>
      <c r="B209" s="211" t="str">
        <f>Tabela_NS_S_OUT[[#This Row],[FADN_REG]]&amp;Tabela_NS_S_OUT[[#This Row],[NAZWA]]</f>
        <v>CLen i lnianka włókniste</v>
      </c>
      <c r="C209" s="211" t="s">
        <v>518</v>
      </c>
      <c r="D209" s="211" t="s">
        <v>183</v>
      </c>
      <c r="E209" s="211" t="s">
        <v>184</v>
      </c>
      <c r="F209" s="212">
        <v>18.89</v>
      </c>
      <c r="G209" s="212">
        <v>176.43</v>
      </c>
      <c r="I209" s="213"/>
    </row>
    <row r="210" spans="1:9" ht="16.5" hidden="1" x14ac:dyDescent="0.3">
      <c r="A210" s="211" t="s">
        <v>282</v>
      </c>
      <c r="B210" s="211" t="str">
        <f>Tabela_NS_S_OUT[[#This Row],[FADN_REG]]&amp;Tabela_NS_S_OUT[[#This Row],[NAZWA]]</f>
        <v>DLen i lnianka włókniste</v>
      </c>
      <c r="C210" s="211" t="s">
        <v>518</v>
      </c>
      <c r="D210" s="211" t="s">
        <v>183</v>
      </c>
      <c r="E210" s="211" t="s">
        <v>151</v>
      </c>
      <c r="F210" s="212">
        <v>18.89</v>
      </c>
      <c r="G210" s="212">
        <v>176.43</v>
      </c>
      <c r="I210" s="213"/>
    </row>
    <row r="211" spans="1:9" ht="16.5" hidden="1" x14ac:dyDescent="0.3">
      <c r="A211" s="211" t="s">
        <v>283</v>
      </c>
      <c r="B211" s="211" t="str">
        <f>Tabela_NS_S_OUT[[#This Row],[FADN_REG]]&amp;Tabela_NS_S_OUT[[#This Row],[NAZWA]]</f>
        <v>ARośliny przemysłowe specjalne</v>
      </c>
      <c r="C211" s="211" t="s">
        <v>284</v>
      </c>
      <c r="D211" s="211" t="s">
        <v>183</v>
      </c>
      <c r="E211" s="211" t="s">
        <v>149</v>
      </c>
      <c r="F211" s="212">
        <v>24.48</v>
      </c>
      <c r="G211" s="212">
        <v>617.46</v>
      </c>
      <c r="I211" s="213"/>
    </row>
    <row r="212" spans="1:9" ht="16.5" hidden="1" x14ac:dyDescent="0.3">
      <c r="A212" s="211" t="s">
        <v>283</v>
      </c>
      <c r="B212" s="211" t="str">
        <f>Tabela_NS_S_OUT[[#This Row],[FADN_REG]]&amp;Tabela_NS_S_OUT[[#This Row],[NAZWA]]</f>
        <v>BRośliny przemysłowe specjalne</v>
      </c>
      <c r="C212" s="211" t="s">
        <v>284</v>
      </c>
      <c r="D212" s="211" t="s">
        <v>183</v>
      </c>
      <c r="E212" s="211" t="s">
        <v>150</v>
      </c>
      <c r="F212" s="212">
        <v>16.27</v>
      </c>
      <c r="G212" s="212">
        <v>570.79</v>
      </c>
      <c r="I212" s="213"/>
    </row>
    <row r="213" spans="1:9" ht="16.5" hidden="1" x14ac:dyDescent="0.3">
      <c r="A213" s="211" t="s">
        <v>283</v>
      </c>
      <c r="B213" s="211" t="str">
        <f>Tabela_NS_S_OUT[[#This Row],[FADN_REG]]&amp;Tabela_NS_S_OUT[[#This Row],[NAZWA]]</f>
        <v>CRośliny przemysłowe specjalne</v>
      </c>
      <c r="C213" s="211" t="s">
        <v>284</v>
      </c>
      <c r="D213" s="211" t="s">
        <v>183</v>
      </c>
      <c r="E213" s="211" t="s">
        <v>184</v>
      </c>
      <c r="F213" s="212">
        <v>20.079999999999998</v>
      </c>
      <c r="G213" s="212">
        <v>740.47</v>
      </c>
      <c r="I213" s="213"/>
    </row>
    <row r="214" spans="1:9" ht="16.5" hidden="1" x14ac:dyDescent="0.3">
      <c r="A214" s="211" t="s">
        <v>283</v>
      </c>
      <c r="B214" s="211" t="str">
        <f>Tabela_NS_S_OUT[[#This Row],[FADN_REG]]&amp;Tabela_NS_S_OUT[[#This Row],[NAZWA]]</f>
        <v>DRośliny przemysłowe specjalne</v>
      </c>
      <c r="C214" s="211" t="s">
        <v>284</v>
      </c>
      <c r="D214" s="211" t="s">
        <v>183</v>
      </c>
      <c r="E214" s="211" t="s">
        <v>151</v>
      </c>
      <c r="F214" s="212">
        <v>24.53</v>
      </c>
      <c r="G214" s="212">
        <v>587</v>
      </c>
      <c r="I214" s="213"/>
    </row>
    <row r="215" spans="1:9" ht="16.5" hidden="1" x14ac:dyDescent="0.3">
      <c r="A215" s="211" t="s">
        <v>285</v>
      </c>
      <c r="B215" s="211" t="str">
        <f>Tabela_NS_S_OUT[[#This Row],[FADN_REG]]&amp;Tabela_NS_S_OUT[[#This Row],[NAZWA]]</f>
        <v>ATytoń na liście</v>
      </c>
      <c r="C215" s="211" t="s">
        <v>286</v>
      </c>
      <c r="D215" s="211" t="s">
        <v>183</v>
      </c>
      <c r="E215" s="211" t="s">
        <v>149</v>
      </c>
      <c r="F215" s="212">
        <v>24.7</v>
      </c>
      <c r="G215" s="212">
        <v>600.79999999999995</v>
      </c>
      <c r="I215" s="213"/>
    </row>
    <row r="216" spans="1:9" ht="16.5" hidden="1" x14ac:dyDescent="0.3">
      <c r="A216" s="211" t="s">
        <v>285</v>
      </c>
      <c r="B216" s="211" t="str">
        <f>Tabela_NS_S_OUT[[#This Row],[FADN_REG]]&amp;Tabela_NS_S_OUT[[#This Row],[NAZWA]]</f>
        <v>BTytoń na liście</v>
      </c>
      <c r="C216" s="211" t="s">
        <v>286</v>
      </c>
      <c r="D216" s="211" t="s">
        <v>183</v>
      </c>
      <c r="E216" s="211" t="s">
        <v>150</v>
      </c>
      <c r="F216" s="212">
        <v>20.8</v>
      </c>
      <c r="G216" s="212">
        <v>601.24</v>
      </c>
      <c r="I216" s="213"/>
    </row>
    <row r="217" spans="1:9" ht="16.5" hidden="1" x14ac:dyDescent="0.3">
      <c r="A217" s="211" t="s">
        <v>285</v>
      </c>
      <c r="B217" s="211" t="str">
        <f>Tabela_NS_S_OUT[[#This Row],[FADN_REG]]&amp;Tabela_NS_S_OUT[[#This Row],[NAZWA]]</f>
        <v>CTytoń na liście</v>
      </c>
      <c r="C217" s="211" t="s">
        <v>286</v>
      </c>
      <c r="D217" s="211" t="s">
        <v>183</v>
      </c>
      <c r="E217" s="211" t="s">
        <v>184</v>
      </c>
      <c r="F217" s="212">
        <v>24.81</v>
      </c>
      <c r="G217" s="212">
        <v>891.33</v>
      </c>
      <c r="I217" s="213"/>
    </row>
    <row r="218" spans="1:9" ht="16.5" hidden="1" x14ac:dyDescent="0.3">
      <c r="A218" s="211" t="s">
        <v>285</v>
      </c>
      <c r="B218" s="211" t="str">
        <f>Tabela_NS_S_OUT[[#This Row],[FADN_REG]]&amp;Tabela_NS_S_OUT[[#This Row],[NAZWA]]</f>
        <v>DTytoń na liście</v>
      </c>
      <c r="C218" s="211" t="s">
        <v>286</v>
      </c>
      <c r="D218" s="211" t="s">
        <v>183</v>
      </c>
      <c r="E218" s="211" t="s">
        <v>151</v>
      </c>
      <c r="F218" s="212">
        <v>25.18</v>
      </c>
      <c r="G218" s="212">
        <v>584.92999999999995</v>
      </c>
      <c r="I218" s="213"/>
    </row>
    <row r="219" spans="1:9" ht="16.5" hidden="1" x14ac:dyDescent="0.3">
      <c r="A219" s="211" t="s">
        <v>287</v>
      </c>
      <c r="B219" s="211" t="str">
        <f>Tabela_NS_S_OUT[[#This Row],[FADN_REG]]&amp;Tabela_NS_S_OUT[[#This Row],[NAZWA]]</f>
        <v>AChmiel na szyszki</v>
      </c>
      <c r="C219" s="211" t="s">
        <v>288</v>
      </c>
      <c r="D219" s="211" t="s">
        <v>183</v>
      </c>
      <c r="E219" s="211" t="s">
        <v>149</v>
      </c>
      <c r="F219" s="212">
        <v>18.03</v>
      </c>
      <c r="G219" s="212">
        <v>1459.56</v>
      </c>
      <c r="I219" s="213"/>
    </row>
    <row r="220" spans="1:9" ht="16.5" hidden="1" x14ac:dyDescent="0.3">
      <c r="A220" s="211" t="s">
        <v>287</v>
      </c>
      <c r="B220" s="211" t="str">
        <f>Tabela_NS_S_OUT[[#This Row],[FADN_REG]]&amp;Tabela_NS_S_OUT[[#This Row],[NAZWA]]</f>
        <v>BChmiel na szyszki</v>
      </c>
      <c r="C220" s="211" t="s">
        <v>288</v>
      </c>
      <c r="D220" s="211" t="s">
        <v>183</v>
      </c>
      <c r="E220" s="211" t="s">
        <v>150</v>
      </c>
      <c r="F220" s="212">
        <v>18.03</v>
      </c>
      <c r="G220" s="212">
        <v>1459.56</v>
      </c>
      <c r="I220" s="213"/>
    </row>
    <row r="221" spans="1:9" ht="16.5" hidden="1" x14ac:dyDescent="0.3">
      <c r="A221" s="211" t="s">
        <v>287</v>
      </c>
      <c r="B221" s="211" t="str">
        <f>Tabela_NS_S_OUT[[#This Row],[FADN_REG]]&amp;Tabela_NS_S_OUT[[#This Row],[NAZWA]]</f>
        <v>CChmiel na szyszki</v>
      </c>
      <c r="C221" s="211" t="s">
        <v>288</v>
      </c>
      <c r="D221" s="211" t="s">
        <v>183</v>
      </c>
      <c r="E221" s="211" t="s">
        <v>184</v>
      </c>
      <c r="F221" s="212">
        <v>18.2</v>
      </c>
      <c r="G221" s="212">
        <v>1501.73</v>
      </c>
      <c r="I221" s="213"/>
    </row>
    <row r="222" spans="1:9" ht="16.5" hidden="1" x14ac:dyDescent="0.3">
      <c r="A222" s="211" t="s">
        <v>287</v>
      </c>
      <c r="B222" s="211" t="str">
        <f>Tabela_NS_S_OUT[[#This Row],[FADN_REG]]&amp;Tabela_NS_S_OUT[[#This Row],[NAZWA]]</f>
        <v>DChmiel na szyszki</v>
      </c>
      <c r="C222" s="211" t="s">
        <v>288</v>
      </c>
      <c r="D222" s="211" t="s">
        <v>183</v>
      </c>
      <c r="E222" s="211" t="s">
        <v>151</v>
      </c>
      <c r="F222" s="212">
        <v>18.03</v>
      </c>
      <c r="G222" s="212">
        <v>1459.56</v>
      </c>
      <c r="I222" s="213"/>
    </row>
    <row r="223" spans="1:9" ht="16.5" hidden="1" x14ac:dyDescent="0.3">
      <c r="A223" s="211" t="s">
        <v>289</v>
      </c>
      <c r="B223" s="211" t="str">
        <f>Tabela_NS_S_OUT[[#This Row],[FADN_REG]]&amp;Tabela_NS_S_OUT[[#This Row],[NAZWA]]</f>
        <v>ARośliny zielarskie (lecznicze, przyprawowe, aromatyczne)</v>
      </c>
      <c r="C223" s="211" t="s">
        <v>290</v>
      </c>
      <c r="D223" s="211" t="s">
        <v>183</v>
      </c>
      <c r="E223" s="211" t="s">
        <v>149</v>
      </c>
      <c r="F223" s="212">
        <v>16.02</v>
      </c>
      <c r="G223" s="212">
        <v>610.79</v>
      </c>
      <c r="I223" s="213"/>
    </row>
    <row r="224" spans="1:9" ht="16.5" hidden="1" x14ac:dyDescent="0.3">
      <c r="A224" s="211" t="s">
        <v>289</v>
      </c>
      <c r="B224" s="211" t="str">
        <f>Tabela_NS_S_OUT[[#This Row],[FADN_REG]]&amp;Tabela_NS_S_OUT[[#This Row],[NAZWA]]</f>
        <v>BRośliny zielarskie (lecznicze, przyprawowe, aromatyczne)</v>
      </c>
      <c r="C224" s="211" t="s">
        <v>290</v>
      </c>
      <c r="D224" s="211" t="s">
        <v>183</v>
      </c>
      <c r="E224" s="211" t="s">
        <v>150</v>
      </c>
      <c r="F224" s="212">
        <v>12.99</v>
      </c>
      <c r="G224" s="212">
        <v>599.28</v>
      </c>
      <c r="I224" s="213"/>
    </row>
    <row r="225" spans="1:9" ht="16.5" hidden="1" x14ac:dyDescent="0.3">
      <c r="A225" s="211" t="s">
        <v>289</v>
      </c>
      <c r="B225" s="211" t="str">
        <f>Tabela_NS_S_OUT[[#This Row],[FADN_REG]]&amp;Tabela_NS_S_OUT[[#This Row],[NAZWA]]</f>
        <v>CRośliny zielarskie (lecznicze, przyprawowe, aromatyczne)</v>
      </c>
      <c r="C225" s="211" t="s">
        <v>290</v>
      </c>
      <c r="D225" s="211" t="s">
        <v>183</v>
      </c>
      <c r="E225" s="211" t="s">
        <v>184</v>
      </c>
      <c r="F225" s="212">
        <v>16.87</v>
      </c>
      <c r="G225" s="212">
        <v>613.76</v>
      </c>
      <c r="I225" s="213"/>
    </row>
    <row r="226" spans="1:9" ht="16.5" hidden="1" x14ac:dyDescent="0.3">
      <c r="A226" s="211" t="s">
        <v>289</v>
      </c>
      <c r="B226" s="211" t="str">
        <f>Tabela_NS_S_OUT[[#This Row],[FADN_REG]]&amp;Tabela_NS_S_OUT[[#This Row],[NAZWA]]</f>
        <v>DRośliny zielarskie (lecznicze, przyprawowe, aromatyczne)</v>
      </c>
      <c r="C226" s="211" t="s">
        <v>290</v>
      </c>
      <c r="D226" s="211" t="s">
        <v>183</v>
      </c>
      <c r="E226" s="211" t="s">
        <v>151</v>
      </c>
      <c r="F226" s="212">
        <v>16.02</v>
      </c>
      <c r="G226" s="212">
        <v>610.79</v>
      </c>
      <c r="I226" s="213"/>
    </row>
    <row r="227" spans="1:9" ht="16.5" hidden="1" x14ac:dyDescent="0.3">
      <c r="A227" s="211" t="s">
        <v>291</v>
      </c>
      <c r="B227" s="211" t="str">
        <f>Tabela_NS_S_OUT[[#This Row],[FADN_REG]]&amp;Tabela_NS_S_OUT[[#This Row],[NAZWA]]</f>
        <v>AWiklina</v>
      </c>
      <c r="C227" s="211" t="s">
        <v>519</v>
      </c>
      <c r="D227" s="211" t="s">
        <v>183</v>
      </c>
      <c r="E227" s="211" t="s">
        <v>149</v>
      </c>
      <c r="F227" s="212">
        <v>81.47</v>
      </c>
      <c r="G227" s="212">
        <v>74.03</v>
      </c>
      <c r="I227" s="213"/>
    </row>
    <row r="228" spans="1:9" ht="16.5" hidden="1" x14ac:dyDescent="0.3">
      <c r="A228" s="211" t="s">
        <v>291</v>
      </c>
      <c r="B228" s="211" t="str">
        <f>Tabela_NS_S_OUT[[#This Row],[FADN_REG]]&amp;Tabela_NS_S_OUT[[#This Row],[NAZWA]]</f>
        <v>BWiklina</v>
      </c>
      <c r="C228" s="211" t="s">
        <v>519</v>
      </c>
      <c r="D228" s="211" t="s">
        <v>183</v>
      </c>
      <c r="E228" s="211" t="s">
        <v>150</v>
      </c>
      <c r="F228" s="212">
        <v>81.47</v>
      </c>
      <c r="G228" s="212">
        <v>74.03</v>
      </c>
      <c r="I228" s="213"/>
    </row>
    <row r="229" spans="1:9" ht="16.5" hidden="1" x14ac:dyDescent="0.3">
      <c r="A229" s="211" t="s">
        <v>291</v>
      </c>
      <c r="B229" s="211" t="str">
        <f>Tabela_NS_S_OUT[[#This Row],[FADN_REG]]&amp;Tabela_NS_S_OUT[[#This Row],[NAZWA]]</f>
        <v>CWiklina</v>
      </c>
      <c r="C229" s="211" t="s">
        <v>519</v>
      </c>
      <c r="D229" s="211" t="s">
        <v>183</v>
      </c>
      <c r="E229" s="211" t="s">
        <v>184</v>
      </c>
      <c r="F229" s="212">
        <v>81.47</v>
      </c>
      <c r="G229" s="212">
        <v>74.03</v>
      </c>
      <c r="I229" s="213"/>
    </row>
    <row r="230" spans="1:9" ht="16.5" hidden="1" x14ac:dyDescent="0.3">
      <c r="A230" s="211" t="s">
        <v>291</v>
      </c>
      <c r="B230" s="211" t="str">
        <f>Tabela_NS_S_OUT[[#This Row],[FADN_REG]]&amp;Tabela_NS_S_OUT[[#This Row],[NAZWA]]</f>
        <v>DWiklina</v>
      </c>
      <c r="C230" s="211" t="s">
        <v>519</v>
      </c>
      <c r="D230" s="211" t="s">
        <v>183</v>
      </c>
      <c r="E230" s="211" t="s">
        <v>151</v>
      </c>
      <c r="F230" s="212">
        <v>81.47</v>
      </c>
      <c r="G230" s="212">
        <v>74.03</v>
      </c>
      <c r="I230" s="213"/>
    </row>
    <row r="231" spans="1:9" ht="16.5" hidden="1" x14ac:dyDescent="0.3">
      <c r="A231" s="211" t="s">
        <v>292</v>
      </c>
      <c r="B231" s="211" t="str">
        <f>Tabela_NS_S_OUT[[#This Row],[FADN_REG]]&amp;Tabela_NS_S_OUT[[#This Row],[NAZWA]]</f>
        <v>AZiemniaki</v>
      </c>
      <c r="C231" s="211" t="s">
        <v>293</v>
      </c>
      <c r="D231" s="211" t="s">
        <v>183</v>
      </c>
      <c r="E231" s="211" t="s">
        <v>149</v>
      </c>
      <c r="F231" s="212">
        <v>250.1</v>
      </c>
      <c r="G231" s="212">
        <v>47.2</v>
      </c>
      <c r="I231" s="213"/>
    </row>
    <row r="232" spans="1:9" ht="16.5" hidden="1" x14ac:dyDescent="0.3">
      <c r="A232" s="211" t="s">
        <v>292</v>
      </c>
      <c r="B232" s="211" t="str">
        <f>Tabela_NS_S_OUT[[#This Row],[FADN_REG]]&amp;Tabela_NS_S_OUT[[#This Row],[NAZWA]]</f>
        <v>BZiemniaki</v>
      </c>
      <c r="C232" s="211" t="s">
        <v>293</v>
      </c>
      <c r="D232" s="211" t="s">
        <v>183</v>
      </c>
      <c r="E232" s="211" t="s">
        <v>150</v>
      </c>
      <c r="F232" s="212">
        <v>261.08999999999997</v>
      </c>
      <c r="G232" s="212">
        <v>39.11</v>
      </c>
      <c r="I232" s="213"/>
    </row>
    <row r="233" spans="1:9" ht="16.5" hidden="1" x14ac:dyDescent="0.3">
      <c r="A233" s="211" t="s">
        <v>292</v>
      </c>
      <c r="B233" s="211" t="str">
        <f>Tabela_NS_S_OUT[[#This Row],[FADN_REG]]&amp;Tabela_NS_S_OUT[[#This Row],[NAZWA]]</f>
        <v>CZiemniaki</v>
      </c>
      <c r="C233" s="211" t="s">
        <v>293</v>
      </c>
      <c r="D233" s="211" t="s">
        <v>183</v>
      </c>
      <c r="E233" s="211" t="s">
        <v>184</v>
      </c>
      <c r="F233" s="212">
        <v>226.12</v>
      </c>
      <c r="G233" s="212">
        <v>44.48</v>
      </c>
      <c r="I233" s="213"/>
    </row>
    <row r="234" spans="1:9" ht="16.5" hidden="1" x14ac:dyDescent="0.3">
      <c r="A234" s="211" t="s">
        <v>292</v>
      </c>
      <c r="B234" s="211" t="str">
        <f>Tabela_NS_S_OUT[[#This Row],[FADN_REG]]&amp;Tabela_NS_S_OUT[[#This Row],[NAZWA]]</f>
        <v>DZiemniaki</v>
      </c>
      <c r="C234" s="211" t="s">
        <v>293</v>
      </c>
      <c r="D234" s="211" t="s">
        <v>183</v>
      </c>
      <c r="E234" s="211" t="s">
        <v>151</v>
      </c>
      <c r="F234" s="212">
        <v>250.87</v>
      </c>
      <c r="G234" s="212">
        <v>43.38</v>
      </c>
      <c r="I234" s="213"/>
    </row>
    <row r="235" spans="1:9" ht="16.5" hidden="1" x14ac:dyDescent="0.3">
      <c r="A235" s="211" t="s">
        <v>294</v>
      </c>
      <c r="B235" s="211" t="str">
        <f>Tabela_NS_S_OUT[[#This Row],[FADN_REG]]&amp;Tabela_NS_S_OUT[[#This Row],[NAZWA]]</f>
        <v>AZiemniaki sadzeniaki (kwalifikowane)</v>
      </c>
      <c r="C235" s="211" t="s">
        <v>295</v>
      </c>
      <c r="D235" s="211" t="s">
        <v>183</v>
      </c>
      <c r="E235" s="211" t="s">
        <v>149</v>
      </c>
      <c r="F235" s="212">
        <v>232.36</v>
      </c>
      <c r="G235" s="212">
        <v>74.790000000000006</v>
      </c>
      <c r="I235" s="213"/>
    </row>
    <row r="236" spans="1:9" ht="16.5" hidden="1" x14ac:dyDescent="0.3">
      <c r="A236" s="211" t="s">
        <v>294</v>
      </c>
      <c r="B236" s="211" t="str">
        <f>Tabela_NS_S_OUT[[#This Row],[FADN_REG]]&amp;Tabela_NS_S_OUT[[#This Row],[NAZWA]]</f>
        <v>BZiemniaki sadzeniaki (kwalifikowane)</v>
      </c>
      <c r="C236" s="211" t="s">
        <v>295</v>
      </c>
      <c r="D236" s="211" t="s">
        <v>183</v>
      </c>
      <c r="E236" s="211" t="s">
        <v>150</v>
      </c>
      <c r="F236" s="212">
        <v>218.09</v>
      </c>
      <c r="G236" s="212">
        <v>71.31</v>
      </c>
      <c r="I236" s="213"/>
    </row>
    <row r="237" spans="1:9" ht="16.5" hidden="1" x14ac:dyDescent="0.3">
      <c r="A237" s="211" t="s">
        <v>294</v>
      </c>
      <c r="B237" s="211" t="str">
        <f>Tabela_NS_S_OUT[[#This Row],[FADN_REG]]&amp;Tabela_NS_S_OUT[[#This Row],[NAZWA]]</f>
        <v>CZiemniaki sadzeniaki (kwalifikowane)</v>
      </c>
      <c r="C237" s="211" t="s">
        <v>295</v>
      </c>
      <c r="D237" s="211" t="s">
        <v>183</v>
      </c>
      <c r="E237" s="211" t="s">
        <v>184</v>
      </c>
      <c r="F237" s="212">
        <v>232.36</v>
      </c>
      <c r="G237" s="212">
        <v>74.790000000000006</v>
      </c>
      <c r="I237" s="213"/>
    </row>
    <row r="238" spans="1:9" ht="16.5" hidden="1" x14ac:dyDescent="0.3">
      <c r="A238" s="211" t="s">
        <v>294</v>
      </c>
      <c r="B238" s="211" t="str">
        <f>Tabela_NS_S_OUT[[#This Row],[FADN_REG]]&amp;Tabela_NS_S_OUT[[#This Row],[NAZWA]]</f>
        <v>DZiemniaki sadzeniaki (kwalifikowane)</v>
      </c>
      <c r="C238" s="211" t="s">
        <v>295</v>
      </c>
      <c r="D238" s="211" t="s">
        <v>183</v>
      </c>
      <c r="E238" s="211" t="s">
        <v>151</v>
      </c>
      <c r="F238" s="212">
        <v>232.36</v>
      </c>
      <c r="G238" s="212">
        <v>74.790000000000006</v>
      </c>
      <c r="I238" s="213"/>
    </row>
    <row r="239" spans="1:9" ht="16.5" hidden="1" x14ac:dyDescent="0.3">
      <c r="A239" s="211" t="s">
        <v>296</v>
      </c>
      <c r="B239" s="211" t="str">
        <f>Tabela_NS_S_OUT[[#This Row],[FADN_REG]]&amp;Tabela_NS_S_OUT[[#This Row],[NAZWA]]</f>
        <v>AZiemniaki jadalne</v>
      </c>
      <c r="C239" s="211" t="s">
        <v>297</v>
      </c>
      <c r="D239" s="211" t="s">
        <v>183</v>
      </c>
      <c r="E239" s="211" t="s">
        <v>149</v>
      </c>
      <c r="F239" s="212">
        <v>240.22</v>
      </c>
      <c r="G239" s="212">
        <v>56.21</v>
      </c>
      <c r="I239" s="213"/>
    </row>
    <row r="240" spans="1:9" ht="16.5" hidden="1" x14ac:dyDescent="0.3">
      <c r="A240" s="211" t="s">
        <v>296</v>
      </c>
      <c r="B240" s="211" t="str">
        <f>Tabela_NS_S_OUT[[#This Row],[FADN_REG]]&amp;Tabela_NS_S_OUT[[#This Row],[NAZWA]]</f>
        <v>BZiemniaki jadalne</v>
      </c>
      <c r="C240" s="211" t="s">
        <v>297</v>
      </c>
      <c r="D240" s="211" t="s">
        <v>183</v>
      </c>
      <c r="E240" s="211" t="s">
        <v>150</v>
      </c>
      <c r="F240" s="212">
        <v>254.35</v>
      </c>
      <c r="G240" s="212">
        <v>47.34</v>
      </c>
      <c r="I240" s="213"/>
    </row>
    <row r="241" spans="1:9" ht="16.5" hidden="1" x14ac:dyDescent="0.3">
      <c r="A241" s="211" t="s">
        <v>296</v>
      </c>
      <c r="B241" s="211" t="str">
        <f>Tabela_NS_S_OUT[[#This Row],[FADN_REG]]&amp;Tabela_NS_S_OUT[[#This Row],[NAZWA]]</f>
        <v>CZiemniaki jadalne</v>
      </c>
      <c r="C241" s="211" t="s">
        <v>297</v>
      </c>
      <c r="D241" s="211" t="s">
        <v>183</v>
      </c>
      <c r="E241" s="211" t="s">
        <v>184</v>
      </c>
      <c r="F241" s="212">
        <v>225.45</v>
      </c>
      <c r="G241" s="212">
        <v>50.22</v>
      </c>
      <c r="I241" s="213"/>
    </row>
    <row r="242" spans="1:9" ht="16.5" hidden="1" x14ac:dyDescent="0.3">
      <c r="A242" s="211" t="s">
        <v>296</v>
      </c>
      <c r="B242" s="211" t="str">
        <f>Tabela_NS_S_OUT[[#This Row],[FADN_REG]]&amp;Tabela_NS_S_OUT[[#This Row],[NAZWA]]</f>
        <v>DZiemniaki jadalne</v>
      </c>
      <c r="C242" s="211" t="s">
        <v>297</v>
      </c>
      <c r="D242" s="211" t="s">
        <v>183</v>
      </c>
      <c r="E242" s="211" t="s">
        <v>151</v>
      </c>
      <c r="F242" s="212">
        <v>256.64</v>
      </c>
      <c r="G242" s="212">
        <v>41.71</v>
      </c>
      <c r="I242" s="213"/>
    </row>
    <row r="243" spans="1:9" ht="16.5" hidden="1" x14ac:dyDescent="0.3">
      <c r="A243" s="211" t="s">
        <v>298</v>
      </c>
      <c r="B243" s="211" t="str">
        <f>Tabela_NS_S_OUT[[#This Row],[FADN_REG]]&amp;Tabela_NS_S_OUT[[#This Row],[NAZWA]]</f>
        <v>AZiemniaki skrobiowe</v>
      </c>
      <c r="C243" s="211" t="s">
        <v>299</v>
      </c>
      <c r="D243" s="211" t="s">
        <v>183</v>
      </c>
      <c r="E243" s="211" t="s">
        <v>149</v>
      </c>
      <c r="F243" s="212">
        <v>308.32</v>
      </c>
      <c r="G243" s="212">
        <v>24.09</v>
      </c>
      <c r="I243" s="213"/>
    </row>
    <row r="244" spans="1:9" ht="16.5" hidden="1" x14ac:dyDescent="0.3">
      <c r="A244" s="211" t="s">
        <v>298</v>
      </c>
      <c r="B244" s="211" t="str">
        <f>Tabela_NS_S_OUT[[#This Row],[FADN_REG]]&amp;Tabela_NS_S_OUT[[#This Row],[NAZWA]]</f>
        <v>BZiemniaki skrobiowe</v>
      </c>
      <c r="C244" s="211" t="s">
        <v>299</v>
      </c>
      <c r="D244" s="211" t="s">
        <v>183</v>
      </c>
      <c r="E244" s="211" t="s">
        <v>150</v>
      </c>
      <c r="F244" s="212">
        <v>292.08</v>
      </c>
      <c r="G244" s="212">
        <v>23.66</v>
      </c>
      <c r="I244" s="213"/>
    </row>
    <row r="245" spans="1:9" ht="16.5" hidden="1" x14ac:dyDescent="0.3">
      <c r="A245" s="211" t="s">
        <v>298</v>
      </c>
      <c r="B245" s="211" t="str">
        <f>Tabela_NS_S_OUT[[#This Row],[FADN_REG]]&amp;Tabela_NS_S_OUT[[#This Row],[NAZWA]]</f>
        <v>CZiemniaki skrobiowe</v>
      </c>
      <c r="C245" s="211" t="s">
        <v>299</v>
      </c>
      <c r="D245" s="211" t="s">
        <v>183</v>
      </c>
      <c r="E245" s="211" t="s">
        <v>184</v>
      </c>
      <c r="F245" s="212">
        <v>262.55</v>
      </c>
      <c r="G245" s="212">
        <v>26.27</v>
      </c>
      <c r="I245" s="213"/>
    </row>
    <row r="246" spans="1:9" ht="16.5" hidden="1" x14ac:dyDescent="0.3">
      <c r="A246" s="211" t="s">
        <v>298</v>
      </c>
      <c r="B246" s="211" t="str">
        <f>Tabela_NS_S_OUT[[#This Row],[FADN_REG]]&amp;Tabela_NS_S_OUT[[#This Row],[NAZWA]]</f>
        <v>DZiemniaki skrobiowe</v>
      </c>
      <c r="C246" s="211" t="s">
        <v>299</v>
      </c>
      <c r="D246" s="211" t="s">
        <v>183</v>
      </c>
      <c r="E246" s="211" t="s">
        <v>151</v>
      </c>
      <c r="F246" s="212">
        <v>289.66000000000003</v>
      </c>
      <c r="G246" s="212">
        <v>24.18</v>
      </c>
      <c r="I246" s="213"/>
    </row>
    <row r="247" spans="1:9" ht="16.5" hidden="1" x14ac:dyDescent="0.3">
      <c r="A247" s="211" t="s">
        <v>300</v>
      </c>
      <c r="B247" s="211" t="str">
        <f>Tabela_NS_S_OUT[[#This Row],[FADN_REG]]&amp;Tabela_NS_S_OUT[[#This Row],[NAZWA]]</f>
        <v>AZiemniaki pastewne</v>
      </c>
      <c r="C247" s="211" t="s">
        <v>520</v>
      </c>
      <c r="D247" s="211" t="s">
        <v>183</v>
      </c>
      <c r="E247" s="211" t="s">
        <v>149</v>
      </c>
      <c r="F247" s="212">
        <v>283.52999999999997</v>
      </c>
      <c r="G247" s="212">
        <v>35.19</v>
      </c>
      <c r="I247" s="213"/>
    </row>
    <row r="248" spans="1:9" ht="16.5" hidden="1" x14ac:dyDescent="0.3">
      <c r="A248" s="211" t="s">
        <v>300</v>
      </c>
      <c r="B248" s="211" t="str">
        <f>Tabela_NS_S_OUT[[#This Row],[FADN_REG]]&amp;Tabela_NS_S_OUT[[#This Row],[NAZWA]]</f>
        <v>BZiemniaki pastewne</v>
      </c>
      <c r="C248" s="211" t="s">
        <v>520</v>
      </c>
      <c r="D248" s="211" t="s">
        <v>183</v>
      </c>
      <c r="E248" s="211" t="s">
        <v>150</v>
      </c>
      <c r="F248" s="212">
        <v>284.49</v>
      </c>
      <c r="G248" s="212">
        <v>35.19</v>
      </c>
      <c r="I248" s="213"/>
    </row>
    <row r="249" spans="1:9" ht="16.5" hidden="1" x14ac:dyDescent="0.3">
      <c r="A249" s="211" t="s">
        <v>300</v>
      </c>
      <c r="B249" s="211" t="str">
        <f>Tabela_NS_S_OUT[[#This Row],[FADN_REG]]&amp;Tabela_NS_S_OUT[[#This Row],[NAZWA]]</f>
        <v>CZiemniaki pastewne</v>
      </c>
      <c r="C249" s="211" t="s">
        <v>520</v>
      </c>
      <c r="D249" s="211" t="s">
        <v>183</v>
      </c>
      <c r="E249" s="211" t="s">
        <v>184</v>
      </c>
      <c r="F249" s="212">
        <v>286.94</v>
      </c>
      <c r="G249" s="212">
        <v>35.19</v>
      </c>
      <c r="I249" s="213"/>
    </row>
    <row r="250" spans="1:9" ht="16.5" hidden="1" x14ac:dyDescent="0.3">
      <c r="A250" s="211" t="s">
        <v>300</v>
      </c>
      <c r="B250" s="211" t="str">
        <f>Tabela_NS_S_OUT[[#This Row],[FADN_REG]]&amp;Tabela_NS_S_OUT[[#This Row],[NAZWA]]</f>
        <v>DZiemniaki pastewne</v>
      </c>
      <c r="C250" s="211" t="s">
        <v>520</v>
      </c>
      <c r="D250" s="211" t="s">
        <v>183</v>
      </c>
      <c r="E250" s="211" t="s">
        <v>151</v>
      </c>
      <c r="F250" s="212">
        <v>286.94</v>
      </c>
      <c r="G250" s="212">
        <v>35.19</v>
      </c>
      <c r="I250" s="213"/>
    </row>
    <row r="251" spans="1:9" ht="16.5" hidden="1" x14ac:dyDescent="0.3">
      <c r="A251" s="211" t="s">
        <v>301</v>
      </c>
      <c r="B251" s="211" t="str">
        <f>Tabela_NS_S_OUT[[#This Row],[FADN_REG]]&amp;Tabela_NS_S_OUT[[#This Row],[NAZWA]]</f>
        <v>AZiemniaki ogólnoużytkowe</v>
      </c>
      <c r="C251" s="211" t="s">
        <v>302</v>
      </c>
      <c r="D251" s="211" t="s">
        <v>183</v>
      </c>
      <c r="E251" s="211" t="s">
        <v>149</v>
      </c>
      <c r="F251" s="212">
        <v>225.8</v>
      </c>
      <c r="G251" s="212">
        <v>51.48</v>
      </c>
      <c r="I251" s="213"/>
    </row>
    <row r="252" spans="1:9" ht="16.5" hidden="1" x14ac:dyDescent="0.3">
      <c r="A252" s="211" t="s">
        <v>301</v>
      </c>
      <c r="B252" s="211" t="str">
        <f>Tabela_NS_S_OUT[[#This Row],[FADN_REG]]&amp;Tabela_NS_S_OUT[[#This Row],[NAZWA]]</f>
        <v>BZiemniaki ogólnoużytkowe</v>
      </c>
      <c r="C252" s="211" t="s">
        <v>302</v>
      </c>
      <c r="D252" s="211" t="s">
        <v>183</v>
      </c>
      <c r="E252" s="211" t="s">
        <v>150</v>
      </c>
      <c r="F252" s="212">
        <v>251.94</v>
      </c>
      <c r="G252" s="212">
        <v>44.22</v>
      </c>
      <c r="I252" s="213"/>
    </row>
    <row r="253" spans="1:9" ht="16.5" hidden="1" x14ac:dyDescent="0.3">
      <c r="A253" s="211" t="s">
        <v>301</v>
      </c>
      <c r="B253" s="211" t="str">
        <f>Tabela_NS_S_OUT[[#This Row],[FADN_REG]]&amp;Tabela_NS_S_OUT[[#This Row],[NAZWA]]</f>
        <v>CZiemniaki ogólnoużytkowe</v>
      </c>
      <c r="C253" s="211" t="s">
        <v>302</v>
      </c>
      <c r="D253" s="211" t="s">
        <v>183</v>
      </c>
      <c r="E253" s="211" t="s">
        <v>184</v>
      </c>
      <c r="F253" s="212">
        <v>217.71</v>
      </c>
      <c r="G253" s="212">
        <v>44.71</v>
      </c>
      <c r="I253" s="213"/>
    </row>
    <row r="254" spans="1:9" ht="16.5" hidden="1" x14ac:dyDescent="0.3">
      <c r="A254" s="211" t="s">
        <v>301</v>
      </c>
      <c r="B254" s="211" t="str">
        <f>Tabela_NS_S_OUT[[#This Row],[FADN_REG]]&amp;Tabela_NS_S_OUT[[#This Row],[NAZWA]]</f>
        <v>DZiemniaki ogólnoużytkowe</v>
      </c>
      <c r="C254" s="211" t="s">
        <v>302</v>
      </c>
      <c r="D254" s="211" t="s">
        <v>183</v>
      </c>
      <c r="E254" s="211" t="s">
        <v>151</v>
      </c>
      <c r="F254" s="212">
        <v>227.24</v>
      </c>
      <c r="G254" s="212">
        <v>48.97</v>
      </c>
      <c r="I254" s="213"/>
    </row>
    <row r="255" spans="1:9" ht="16.5" hidden="1" x14ac:dyDescent="0.3">
      <c r="A255" s="211" t="s">
        <v>303</v>
      </c>
      <c r="B255" s="211" t="str">
        <f>Tabela_NS_S_OUT[[#This Row],[FADN_REG]]&amp;Tabela_NS_S_OUT[[#This Row],[NAZWA]]</f>
        <v>ARośliny pastewne objętościowe na gruntach ornych</v>
      </c>
      <c r="C255" s="211" t="s">
        <v>304</v>
      </c>
      <c r="D255" s="211" t="s">
        <v>183</v>
      </c>
      <c r="E255" s="211" t="s">
        <v>149</v>
      </c>
      <c r="F255" s="212">
        <v>316.01</v>
      </c>
      <c r="G255" s="212">
        <v>10.66</v>
      </c>
      <c r="I255" s="213"/>
    </row>
    <row r="256" spans="1:9" ht="16.5" hidden="1" x14ac:dyDescent="0.3">
      <c r="A256" s="211" t="s">
        <v>303</v>
      </c>
      <c r="B256" s="211" t="str">
        <f>Tabela_NS_S_OUT[[#This Row],[FADN_REG]]&amp;Tabela_NS_S_OUT[[#This Row],[NAZWA]]</f>
        <v>BRośliny pastewne objętościowe na gruntach ornych</v>
      </c>
      <c r="C256" s="211" t="s">
        <v>304</v>
      </c>
      <c r="D256" s="211" t="s">
        <v>183</v>
      </c>
      <c r="E256" s="211" t="s">
        <v>150</v>
      </c>
      <c r="F256" s="212">
        <v>394.93</v>
      </c>
      <c r="G256" s="212">
        <v>10.65</v>
      </c>
      <c r="I256" s="213"/>
    </row>
    <row r="257" spans="1:9" ht="16.5" hidden="1" x14ac:dyDescent="0.3">
      <c r="A257" s="211" t="s">
        <v>303</v>
      </c>
      <c r="B257" s="211" t="str">
        <f>Tabela_NS_S_OUT[[#This Row],[FADN_REG]]&amp;Tabela_NS_S_OUT[[#This Row],[NAZWA]]</f>
        <v>CRośliny pastewne objętościowe na gruntach ornych</v>
      </c>
      <c r="C257" s="211" t="s">
        <v>304</v>
      </c>
      <c r="D257" s="211" t="s">
        <v>183</v>
      </c>
      <c r="E257" s="211" t="s">
        <v>184</v>
      </c>
      <c r="F257" s="212">
        <v>405.27</v>
      </c>
      <c r="G257" s="212">
        <v>10.7</v>
      </c>
      <c r="I257" s="213"/>
    </row>
    <row r="258" spans="1:9" ht="16.5" hidden="1" x14ac:dyDescent="0.3">
      <c r="A258" s="211" t="s">
        <v>303</v>
      </c>
      <c r="B258" s="211" t="str">
        <f>Tabela_NS_S_OUT[[#This Row],[FADN_REG]]&amp;Tabela_NS_S_OUT[[#This Row],[NAZWA]]</f>
        <v>DRośliny pastewne objętościowe na gruntach ornych</v>
      </c>
      <c r="C258" s="211" t="s">
        <v>304</v>
      </c>
      <c r="D258" s="211" t="s">
        <v>183</v>
      </c>
      <c r="E258" s="211" t="s">
        <v>151</v>
      </c>
      <c r="F258" s="212">
        <v>386.14</v>
      </c>
      <c r="G258" s="212">
        <v>10.66</v>
      </c>
      <c r="I258" s="213"/>
    </row>
    <row r="259" spans="1:9" ht="16.5" hidden="1" x14ac:dyDescent="0.3">
      <c r="A259" s="211" t="s">
        <v>305</v>
      </c>
      <c r="B259" s="211" t="str">
        <f>Tabela_NS_S_OUT[[#This Row],[FADN_REG]]&amp;Tabela_NS_S_OUT[[#This Row],[NAZWA]]</f>
        <v>AOkopowe pastewne na pasze</v>
      </c>
      <c r="C259" s="211" t="s">
        <v>306</v>
      </c>
      <c r="D259" s="211" t="s">
        <v>183</v>
      </c>
      <c r="E259" s="211" t="s">
        <v>149</v>
      </c>
      <c r="F259" s="212">
        <v>450.93</v>
      </c>
      <c r="G259" s="212">
        <v>7.57</v>
      </c>
      <c r="I259" s="213"/>
    </row>
    <row r="260" spans="1:9" ht="16.5" hidden="1" x14ac:dyDescent="0.3">
      <c r="A260" s="211" t="s">
        <v>305</v>
      </c>
      <c r="B260" s="211" t="str">
        <f>Tabela_NS_S_OUT[[#This Row],[FADN_REG]]&amp;Tabela_NS_S_OUT[[#This Row],[NAZWA]]</f>
        <v>BOkopowe pastewne na pasze</v>
      </c>
      <c r="C260" s="211" t="s">
        <v>306</v>
      </c>
      <c r="D260" s="211" t="s">
        <v>183</v>
      </c>
      <c r="E260" s="211" t="s">
        <v>150</v>
      </c>
      <c r="F260" s="212">
        <v>507.18</v>
      </c>
      <c r="G260" s="212">
        <v>7.69</v>
      </c>
      <c r="I260" s="213"/>
    </row>
    <row r="261" spans="1:9" ht="16.5" hidden="1" x14ac:dyDescent="0.3">
      <c r="A261" s="211" t="s">
        <v>305</v>
      </c>
      <c r="B261" s="211" t="str">
        <f>Tabela_NS_S_OUT[[#This Row],[FADN_REG]]&amp;Tabela_NS_S_OUT[[#This Row],[NAZWA]]</f>
        <v>COkopowe pastewne na pasze</v>
      </c>
      <c r="C261" s="211" t="s">
        <v>306</v>
      </c>
      <c r="D261" s="211" t="s">
        <v>183</v>
      </c>
      <c r="E261" s="211" t="s">
        <v>184</v>
      </c>
      <c r="F261" s="212">
        <v>420.8</v>
      </c>
      <c r="G261" s="212">
        <v>7.9</v>
      </c>
      <c r="I261" s="213"/>
    </row>
    <row r="262" spans="1:9" ht="16.5" hidden="1" x14ac:dyDescent="0.3">
      <c r="A262" s="211" t="s">
        <v>305</v>
      </c>
      <c r="B262" s="211" t="str">
        <f>Tabela_NS_S_OUT[[#This Row],[FADN_REG]]&amp;Tabela_NS_S_OUT[[#This Row],[NAZWA]]</f>
        <v>DOkopowe pastewne na pasze</v>
      </c>
      <c r="C262" s="211" t="s">
        <v>306</v>
      </c>
      <c r="D262" s="211" t="s">
        <v>183</v>
      </c>
      <c r="E262" s="211" t="s">
        <v>151</v>
      </c>
      <c r="F262" s="212">
        <v>496.42</v>
      </c>
      <c r="G262" s="212">
        <v>7.58</v>
      </c>
      <c r="I262" s="213"/>
    </row>
    <row r="263" spans="1:9" ht="16.5" hidden="1" x14ac:dyDescent="0.3">
      <c r="A263" s="211" t="s">
        <v>307</v>
      </c>
      <c r="B263" s="211" t="str">
        <f>Tabela_NS_S_OUT[[#This Row],[FADN_REG]]&amp;Tabela_NS_S_OUT[[#This Row],[NAZWA]]</f>
        <v>ABuraki pastewne na pasze</v>
      </c>
      <c r="C263" s="211" t="s">
        <v>308</v>
      </c>
      <c r="D263" s="211" t="s">
        <v>183</v>
      </c>
      <c r="E263" s="211" t="s">
        <v>149</v>
      </c>
      <c r="F263" s="212">
        <v>465.02</v>
      </c>
      <c r="G263" s="212">
        <v>7.45</v>
      </c>
      <c r="I263" s="213"/>
    </row>
    <row r="264" spans="1:9" ht="16.5" hidden="1" x14ac:dyDescent="0.3">
      <c r="A264" s="211" t="s">
        <v>307</v>
      </c>
      <c r="B264" s="211" t="str">
        <f>Tabela_NS_S_OUT[[#This Row],[FADN_REG]]&amp;Tabela_NS_S_OUT[[#This Row],[NAZWA]]</f>
        <v>BBuraki pastewne na pasze</v>
      </c>
      <c r="C264" s="211" t="s">
        <v>308</v>
      </c>
      <c r="D264" s="211" t="s">
        <v>183</v>
      </c>
      <c r="E264" s="211" t="s">
        <v>150</v>
      </c>
      <c r="F264" s="212">
        <v>528.88</v>
      </c>
      <c r="G264" s="212">
        <v>7.53</v>
      </c>
      <c r="I264" s="213"/>
    </row>
    <row r="265" spans="1:9" ht="16.5" hidden="1" x14ac:dyDescent="0.3">
      <c r="A265" s="211" t="s">
        <v>307</v>
      </c>
      <c r="B265" s="211" t="str">
        <f>Tabela_NS_S_OUT[[#This Row],[FADN_REG]]&amp;Tabela_NS_S_OUT[[#This Row],[NAZWA]]</f>
        <v>CBuraki pastewne na pasze</v>
      </c>
      <c r="C265" s="211" t="s">
        <v>308</v>
      </c>
      <c r="D265" s="211" t="s">
        <v>183</v>
      </c>
      <c r="E265" s="211" t="s">
        <v>184</v>
      </c>
      <c r="F265" s="212">
        <v>488.23</v>
      </c>
      <c r="G265" s="212">
        <v>7.48</v>
      </c>
      <c r="I265" s="213"/>
    </row>
    <row r="266" spans="1:9" ht="16.5" hidden="1" x14ac:dyDescent="0.3">
      <c r="A266" s="211" t="s">
        <v>307</v>
      </c>
      <c r="B266" s="211" t="str">
        <f>Tabela_NS_S_OUT[[#This Row],[FADN_REG]]&amp;Tabela_NS_S_OUT[[#This Row],[NAZWA]]</f>
        <v>DBuraki pastewne na pasze</v>
      </c>
      <c r="C266" s="211" t="s">
        <v>308</v>
      </c>
      <c r="D266" s="211" t="s">
        <v>183</v>
      </c>
      <c r="E266" s="211" t="s">
        <v>151</v>
      </c>
      <c r="F266" s="212">
        <v>526.30999999999995</v>
      </c>
      <c r="G266" s="212">
        <v>7.56</v>
      </c>
      <c r="I266" s="213"/>
    </row>
    <row r="267" spans="1:9" ht="16.5" hidden="1" x14ac:dyDescent="0.3">
      <c r="A267" s="211" t="s">
        <v>309</v>
      </c>
      <c r="B267" s="211" t="str">
        <f>Tabela_NS_S_OUT[[#This Row],[FADN_REG]]&amp;Tabela_NS_S_OUT[[#This Row],[NAZWA]]</f>
        <v>ABrukiew pastewna na pasze</v>
      </c>
      <c r="C267" s="211" t="s">
        <v>310</v>
      </c>
      <c r="D267" s="211" t="s">
        <v>183</v>
      </c>
      <c r="E267" s="211" t="s">
        <v>149</v>
      </c>
      <c r="F267" s="212">
        <v>487.92</v>
      </c>
      <c r="G267" s="212">
        <v>7.9</v>
      </c>
      <c r="I267" s="213"/>
    </row>
    <row r="268" spans="1:9" ht="16.5" hidden="1" x14ac:dyDescent="0.3">
      <c r="A268" s="211" t="s">
        <v>309</v>
      </c>
      <c r="B268" s="211" t="str">
        <f>Tabela_NS_S_OUT[[#This Row],[FADN_REG]]&amp;Tabela_NS_S_OUT[[#This Row],[NAZWA]]</f>
        <v>BBrukiew pastewna na pasze</v>
      </c>
      <c r="C268" s="211" t="s">
        <v>310</v>
      </c>
      <c r="D268" s="211" t="s">
        <v>183</v>
      </c>
      <c r="E268" s="211" t="s">
        <v>150</v>
      </c>
      <c r="F268" s="212">
        <v>487.92</v>
      </c>
      <c r="G268" s="212">
        <v>7.9</v>
      </c>
      <c r="I268" s="213"/>
    </row>
    <row r="269" spans="1:9" ht="16.5" hidden="1" x14ac:dyDescent="0.3">
      <c r="A269" s="211" t="s">
        <v>309</v>
      </c>
      <c r="B269" s="211" t="str">
        <f>Tabela_NS_S_OUT[[#This Row],[FADN_REG]]&amp;Tabela_NS_S_OUT[[#This Row],[NAZWA]]</f>
        <v>CBrukiew pastewna na pasze</v>
      </c>
      <c r="C269" s="211" t="s">
        <v>310</v>
      </c>
      <c r="D269" s="211" t="s">
        <v>183</v>
      </c>
      <c r="E269" s="211" t="s">
        <v>184</v>
      </c>
      <c r="F269" s="212">
        <v>487.92</v>
      </c>
      <c r="G269" s="212">
        <v>7.9</v>
      </c>
      <c r="I269" s="213"/>
    </row>
    <row r="270" spans="1:9" ht="16.5" hidden="1" x14ac:dyDescent="0.3">
      <c r="A270" s="211" t="s">
        <v>309</v>
      </c>
      <c r="B270" s="211" t="str">
        <f>Tabela_NS_S_OUT[[#This Row],[FADN_REG]]&amp;Tabela_NS_S_OUT[[#This Row],[NAZWA]]</f>
        <v>DBrukiew pastewna na pasze</v>
      </c>
      <c r="C270" s="211" t="s">
        <v>310</v>
      </c>
      <c r="D270" s="211" t="s">
        <v>183</v>
      </c>
      <c r="E270" s="211" t="s">
        <v>151</v>
      </c>
      <c r="F270" s="212">
        <v>452.63</v>
      </c>
      <c r="G270" s="212">
        <v>7.74</v>
      </c>
      <c r="I270" s="213"/>
    </row>
    <row r="271" spans="1:9" ht="16.5" hidden="1" x14ac:dyDescent="0.3">
      <c r="A271" s="211" t="s">
        <v>311</v>
      </c>
      <c r="B271" s="211" t="str">
        <f>Tabela_NS_S_OUT[[#This Row],[FADN_REG]]&amp;Tabela_NS_S_OUT[[#This Row],[NAZWA]]</f>
        <v>AMarchew pastewna na pasze</v>
      </c>
      <c r="C271" s="211" t="s">
        <v>312</v>
      </c>
      <c r="D271" s="211" t="s">
        <v>183</v>
      </c>
      <c r="E271" s="211" t="s">
        <v>149</v>
      </c>
      <c r="F271" s="212">
        <v>335.35</v>
      </c>
      <c r="G271" s="212">
        <v>11.4</v>
      </c>
      <c r="I271" s="213"/>
    </row>
    <row r="272" spans="1:9" ht="16.5" hidden="1" x14ac:dyDescent="0.3">
      <c r="A272" s="211" t="s">
        <v>311</v>
      </c>
      <c r="B272" s="211" t="str">
        <f>Tabela_NS_S_OUT[[#This Row],[FADN_REG]]&amp;Tabela_NS_S_OUT[[#This Row],[NAZWA]]</f>
        <v>BMarchew pastewna na pasze</v>
      </c>
      <c r="C272" s="211" t="s">
        <v>312</v>
      </c>
      <c r="D272" s="211" t="s">
        <v>183</v>
      </c>
      <c r="E272" s="211" t="s">
        <v>150</v>
      </c>
      <c r="F272" s="212">
        <v>393.03</v>
      </c>
      <c r="G272" s="212">
        <v>11.57</v>
      </c>
      <c r="I272" s="213"/>
    </row>
    <row r="273" spans="1:9" ht="16.5" hidden="1" x14ac:dyDescent="0.3">
      <c r="A273" s="211" t="s">
        <v>311</v>
      </c>
      <c r="B273" s="211" t="str">
        <f>Tabela_NS_S_OUT[[#This Row],[FADN_REG]]&amp;Tabela_NS_S_OUT[[#This Row],[NAZWA]]</f>
        <v>CMarchew pastewna na pasze</v>
      </c>
      <c r="C273" s="211" t="s">
        <v>312</v>
      </c>
      <c r="D273" s="211" t="s">
        <v>183</v>
      </c>
      <c r="E273" s="211" t="s">
        <v>184</v>
      </c>
      <c r="F273" s="212">
        <v>339.91</v>
      </c>
      <c r="G273" s="212">
        <v>11.44</v>
      </c>
      <c r="I273" s="213"/>
    </row>
    <row r="274" spans="1:9" ht="16.5" hidden="1" x14ac:dyDescent="0.3">
      <c r="A274" s="211" t="s">
        <v>311</v>
      </c>
      <c r="B274" s="211" t="str">
        <f>Tabela_NS_S_OUT[[#This Row],[FADN_REG]]&amp;Tabela_NS_S_OUT[[#This Row],[NAZWA]]</f>
        <v>DMarchew pastewna na pasze</v>
      </c>
      <c r="C274" s="211" t="s">
        <v>312</v>
      </c>
      <c r="D274" s="211" t="s">
        <v>183</v>
      </c>
      <c r="E274" s="211" t="s">
        <v>151</v>
      </c>
      <c r="F274" s="212">
        <v>335.35</v>
      </c>
      <c r="G274" s="212">
        <v>11.4</v>
      </c>
      <c r="I274" s="213"/>
    </row>
    <row r="275" spans="1:9" ht="16.5" hidden="1" x14ac:dyDescent="0.3">
      <c r="A275" s="211" t="s">
        <v>313</v>
      </c>
      <c r="B275" s="211" t="str">
        <f>Tabela_NS_S_OUT[[#This Row],[FADN_REG]]&amp;Tabela_NS_S_OUT[[#This Row],[NAZWA]]</f>
        <v>ADynia pastewna na pasze</v>
      </c>
      <c r="C275" s="211" t="s">
        <v>314</v>
      </c>
      <c r="D275" s="211" t="s">
        <v>183</v>
      </c>
      <c r="E275" s="211" t="s">
        <v>149</v>
      </c>
      <c r="F275" s="212">
        <v>241.29</v>
      </c>
      <c r="G275" s="212">
        <v>7.57</v>
      </c>
      <c r="I275" s="213"/>
    </row>
    <row r="276" spans="1:9" ht="16.5" hidden="1" x14ac:dyDescent="0.3">
      <c r="A276" s="211" t="s">
        <v>313</v>
      </c>
      <c r="B276" s="211" t="str">
        <f>Tabela_NS_S_OUT[[#This Row],[FADN_REG]]&amp;Tabela_NS_S_OUT[[#This Row],[NAZWA]]</f>
        <v>BDynia pastewna na pasze</v>
      </c>
      <c r="C276" s="211" t="s">
        <v>314</v>
      </c>
      <c r="D276" s="211" t="s">
        <v>183</v>
      </c>
      <c r="E276" s="211" t="s">
        <v>150</v>
      </c>
      <c r="F276" s="212">
        <v>428.41</v>
      </c>
      <c r="G276" s="212">
        <v>7.59</v>
      </c>
      <c r="I276" s="213"/>
    </row>
    <row r="277" spans="1:9" ht="16.5" hidden="1" x14ac:dyDescent="0.3">
      <c r="A277" s="211" t="s">
        <v>313</v>
      </c>
      <c r="B277" s="211" t="str">
        <f>Tabela_NS_S_OUT[[#This Row],[FADN_REG]]&amp;Tabela_NS_S_OUT[[#This Row],[NAZWA]]</f>
        <v>CDynia pastewna na pasze</v>
      </c>
      <c r="C277" s="211" t="s">
        <v>314</v>
      </c>
      <c r="D277" s="211" t="s">
        <v>183</v>
      </c>
      <c r="E277" s="211" t="s">
        <v>184</v>
      </c>
      <c r="F277" s="212">
        <v>338.26</v>
      </c>
      <c r="G277" s="212">
        <v>7.37</v>
      </c>
      <c r="I277" s="213"/>
    </row>
    <row r="278" spans="1:9" ht="16.5" hidden="1" x14ac:dyDescent="0.3">
      <c r="A278" s="211" t="s">
        <v>313</v>
      </c>
      <c r="B278" s="211" t="str">
        <f>Tabela_NS_S_OUT[[#This Row],[FADN_REG]]&amp;Tabela_NS_S_OUT[[#This Row],[NAZWA]]</f>
        <v>DDynia pastewna na pasze</v>
      </c>
      <c r="C278" s="211" t="s">
        <v>314</v>
      </c>
      <c r="D278" s="211" t="s">
        <v>183</v>
      </c>
      <c r="E278" s="211" t="s">
        <v>151</v>
      </c>
      <c r="F278" s="212">
        <v>418.81</v>
      </c>
      <c r="G278" s="212">
        <v>7.53</v>
      </c>
      <c r="I278" s="213"/>
    </row>
    <row r="279" spans="1:9" ht="16.5" hidden="1" x14ac:dyDescent="0.3">
      <c r="A279" s="211" t="s">
        <v>315</v>
      </c>
      <c r="B279" s="211" t="str">
        <f>Tabela_NS_S_OUT[[#This Row],[FADN_REG]]&amp;Tabela_NS_S_OUT[[#This Row],[NAZWA]]</f>
        <v>AKukurydza pastewna na zielonkę</v>
      </c>
      <c r="C279" s="211" t="s">
        <v>316</v>
      </c>
      <c r="D279" s="211" t="s">
        <v>183</v>
      </c>
      <c r="E279" s="211" t="s">
        <v>149</v>
      </c>
      <c r="F279" s="212">
        <v>468.12</v>
      </c>
      <c r="G279" s="212">
        <v>10.65</v>
      </c>
      <c r="I279" s="213"/>
    </row>
    <row r="280" spans="1:9" ht="16.5" hidden="1" x14ac:dyDescent="0.3">
      <c r="A280" s="211" t="s">
        <v>315</v>
      </c>
      <c r="B280" s="211" t="str">
        <f>Tabela_NS_S_OUT[[#This Row],[FADN_REG]]&amp;Tabela_NS_S_OUT[[#This Row],[NAZWA]]</f>
        <v>BKukurydza pastewna na zielonkę</v>
      </c>
      <c r="C280" s="211" t="s">
        <v>316</v>
      </c>
      <c r="D280" s="211" t="s">
        <v>183</v>
      </c>
      <c r="E280" s="211" t="s">
        <v>150</v>
      </c>
      <c r="F280" s="212">
        <v>461.78</v>
      </c>
      <c r="G280" s="212">
        <v>10.72</v>
      </c>
      <c r="I280" s="213"/>
    </row>
    <row r="281" spans="1:9" ht="16.5" hidden="1" x14ac:dyDescent="0.3">
      <c r="A281" s="211" t="s">
        <v>315</v>
      </c>
      <c r="B281" s="211" t="str">
        <f>Tabela_NS_S_OUT[[#This Row],[FADN_REG]]&amp;Tabela_NS_S_OUT[[#This Row],[NAZWA]]</f>
        <v>CKukurydza pastewna na zielonkę</v>
      </c>
      <c r="C281" s="211" t="s">
        <v>316</v>
      </c>
      <c r="D281" s="211" t="s">
        <v>183</v>
      </c>
      <c r="E281" s="211" t="s">
        <v>184</v>
      </c>
      <c r="F281" s="212">
        <v>500.2</v>
      </c>
      <c r="G281" s="212">
        <v>10.71</v>
      </c>
      <c r="I281" s="213"/>
    </row>
    <row r="282" spans="1:9" ht="16.5" hidden="1" x14ac:dyDescent="0.3">
      <c r="A282" s="211" t="s">
        <v>315</v>
      </c>
      <c r="B282" s="211" t="str">
        <f>Tabela_NS_S_OUT[[#This Row],[FADN_REG]]&amp;Tabela_NS_S_OUT[[#This Row],[NAZWA]]</f>
        <v>DKukurydza pastewna na zielonkę</v>
      </c>
      <c r="C282" s="211" t="s">
        <v>316</v>
      </c>
      <c r="D282" s="211" t="s">
        <v>183</v>
      </c>
      <c r="E282" s="211" t="s">
        <v>151</v>
      </c>
      <c r="F282" s="212">
        <v>523.73</v>
      </c>
      <c r="G282" s="212">
        <v>10.71</v>
      </c>
      <c r="I282" s="213"/>
    </row>
    <row r="283" spans="1:9" ht="16.5" hidden="1" x14ac:dyDescent="0.3">
      <c r="A283" s="211" t="s">
        <v>317</v>
      </c>
      <c r="B283" s="211" t="str">
        <f>Tabela_NS_S_OUT[[#This Row],[FADN_REG]]&amp;Tabela_NS_S_OUT[[#This Row],[NAZWA]]</f>
        <v>AZboża i mieszanki zbóż z innymi roślinami na zielonkę</v>
      </c>
      <c r="C283" s="211" t="s">
        <v>318</v>
      </c>
      <c r="D283" s="211" t="s">
        <v>183</v>
      </c>
      <c r="E283" s="211" t="s">
        <v>149</v>
      </c>
      <c r="F283" s="212">
        <v>211.43</v>
      </c>
      <c r="G283" s="212">
        <v>10.8</v>
      </c>
      <c r="I283" s="213"/>
    </row>
    <row r="284" spans="1:9" ht="16.5" hidden="1" x14ac:dyDescent="0.3">
      <c r="A284" s="211" t="s">
        <v>317</v>
      </c>
      <c r="B284" s="211" t="str">
        <f>Tabela_NS_S_OUT[[#This Row],[FADN_REG]]&amp;Tabela_NS_S_OUT[[#This Row],[NAZWA]]</f>
        <v>BZboża i mieszanki zbóż z innymi roślinami na zielonkę</v>
      </c>
      <c r="C284" s="211" t="s">
        <v>318</v>
      </c>
      <c r="D284" s="211" t="s">
        <v>183</v>
      </c>
      <c r="E284" s="211" t="s">
        <v>150</v>
      </c>
      <c r="F284" s="212">
        <v>223.21</v>
      </c>
      <c r="G284" s="212">
        <v>10.58</v>
      </c>
      <c r="I284" s="213"/>
    </row>
    <row r="285" spans="1:9" ht="16.5" hidden="1" x14ac:dyDescent="0.3">
      <c r="A285" s="211" t="s">
        <v>317</v>
      </c>
      <c r="B285" s="211" t="str">
        <f>Tabela_NS_S_OUT[[#This Row],[FADN_REG]]&amp;Tabela_NS_S_OUT[[#This Row],[NAZWA]]</f>
        <v>CZboża i mieszanki zbóż z innymi roślinami na zielonkę</v>
      </c>
      <c r="C285" s="211" t="s">
        <v>318</v>
      </c>
      <c r="D285" s="211" t="s">
        <v>183</v>
      </c>
      <c r="E285" s="211" t="s">
        <v>184</v>
      </c>
      <c r="F285" s="212">
        <v>170.34</v>
      </c>
      <c r="G285" s="212">
        <v>10.6</v>
      </c>
      <c r="I285" s="213"/>
    </row>
    <row r="286" spans="1:9" ht="16.5" hidden="1" x14ac:dyDescent="0.3">
      <c r="A286" s="211" t="s">
        <v>317</v>
      </c>
      <c r="B286" s="211" t="str">
        <f>Tabela_NS_S_OUT[[#This Row],[FADN_REG]]&amp;Tabela_NS_S_OUT[[#This Row],[NAZWA]]</f>
        <v>DZboża i mieszanki zbóż z innymi roślinami na zielonkę</v>
      </c>
      <c r="C286" s="211" t="s">
        <v>318</v>
      </c>
      <c r="D286" s="211" t="s">
        <v>183</v>
      </c>
      <c r="E286" s="211" t="s">
        <v>151</v>
      </c>
      <c r="F286" s="212">
        <v>197.91</v>
      </c>
      <c r="G286" s="212">
        <v>10.7</v>
      </c>
      <c r="I286" s="213"/>
    </row>
    <row r="287" spans="1:9" ht="16.5" hidden="1" x14ac:dyDescent="0.3">
      <c r="A287" s="211" t="s">
        <v>319</v>
      </c>
      <c r="B287" s="211" t="str">
        <f>Tabela_NS_S_OUT[[#This Row],[FADN_REG]]&amp;Tabela_NS_S_OUT[[#This Row],[NAZWA]]</f>
        <v>ATrawy w uprawie polowej na zielonkę</v>
      </c>
      <c r="C287" s="211" t="s">
        <v>320</v>
      </c>
      <c r="D287" s="211" t="s">
        <v>183</v>
      </c>
      <c r="E287" s="211" t="s">
        <v>149</v>
      </c>
      <c r="F287" s="212">
        <v>245.59</v>
      </c>
      <c r="G287" s="212">
        <v>10.65</v>
      </c>
      <c r="I287" s="213"/>
    </row>
    <row r="288" spans="1:9" ht="16.5" hidden="1" x14ac:dyDescent="0.3">
      <c r="A288" s="211" t="s">
        <v>319</v>
      </c>
      <c r="B288" s="211" t="str">
        <f>Tabela_NS_S_OUT[[#This Row],[FADN_REG]]&amp;Tabela_NS_S_OUT[[#This Row],[NAZWA]]</f>
        <v>BTrawy w uprawie polowej na zielonkę</v>
      </c>
      <c r="C288" s="211" t="s">
        <v>320</v>
      </c>
      <c r="D288" s="211" t="s">
        <v>183</v>
      </c>
      <c r="E288" s="211" t="s">
        <v>150</v>
      </c>
      <c r="F288" s="212">
        <v>248.05</v>
      </c>
      <c r="G288" s="212">
        <v>10.7</v>
      </c>
      <c r="I288" s="213"/>
    </row>
    <row r="289" spans="1:9" ht="16.5" hidden="1" x14ac:dyDescent="0.3">
      <c r="A289" s="211" t="s">
        <v>319</v>
      </c>
      <c r="B289" s="211" t="str">
        <f>Tabela_NS_S_OUT[[#This Row],[FADN_REG]]&amp;Tabela_NS_S_OUT[[#This Row],[NAZWA]]</f>
        <v>CTrawy w uprawie polowej na zielonkę</v>
      </c>
      <c r="C289" s="211" t="s">
        <v>320</v>
      </c>
      <c r="D289" s="211" t="s">
        <v>183</v>
      </c>
      <c r="E289" s="211" t="s">
        <v>184</v>
      </c>
      <c r="F289" s="212">
        <v>285.17</v>
      </c>
      <c r="G289" s="212">
        <v>10.66</v>
      </c>
      <c r="I289" s="213"/>
    </row>
    <row r="290" spans="1:9" ht="16.5" hidden="1" x14ac:dyDescent="0.3">
      <c r="A290" s="211" t="s">
        <v>319</v>
      </c>
      <c r="B290" s="211" t="str">
        <f>Tabela_NS_S_OUT[[#This Row],[FADN_REG]]&amp;Tabela_NS_S_OUT[[#This Row],[NAZWA]]</f>
        <v>DTrawy w uprawie polowej na zielonkę</v>
      </c>
      <c r="C290" s="211" t="s">
        <v>320</v>
      </c>
      <c r="D290" s="211" t="s">
        <v>183</v>
      </c>
      <c r="E290" s="211" t="s">
        <v>151</v>
      </c>
      <c r="F290" s="212">
        <v>271.02</v>
      </c>
      <c r="G290" s="212">
        <v>10.66</v>
      </c>
      <c r="I290" s="213"/>
    </row>
    <row r="291" spans="1:9" ht="16.5" hidden="1" x14ac:dyDescent="0.3">
      <c r="A291" s="211" t="s">
        <v>321</v>
      </c>
      <c r="B291" s="211" t="str">
        <f>Tabela_NS_S_OUT[[#This Row],[FADN_REG]]&amp;Tabela_NS_S_OUT[[#This Row],[NAZWA]]</f>
        <v>AStrączkowe na zielonkę</v>
      </c>
      <c r="C291" s="211" t="s">
        <v>322</v>
      </c>
      <c r="D291" s="211" t="s">
        <v>183</v>
      </c>
      <c r="E291" s="211" t="s">
        <v>149</v>
      </c>
      <c r="F291" s="212">
        <v>183.19</v>
      </c>
      <c r="G291" s="212">
        <v>10.17</v>
      </c>
      <c r="I291" s="213"/>
    </row>
    <row r="292" spans="1:9" ht="16.5" hidden="1" x14ac:dyDescent="0.3">
      <c r="A292" s="211" t="s">
        <v>321</v>
      </c>
      <c r="B292" s="211" t="str">
        <f>Tabela_NS_S_OUT[[#This Row],[FADN_REG]]&amp;Tabela_NS_S_OUT[[#This Row],[NAZWA]]</f>
        <v>BStrączkowe na zielonkę</v>
      </c>
      <c r="C292" s="211" t="s">
        <v>322</v>
      </c>
      <c r="D292" s="211" t="s">
        <v>183</v>
      </c>
      <c r="E292" s="211" t="s">
        <v>150</v>
      </c>
      <c r="F292" s="212">
        <v>221.19</v>
      </c>
      <c r="G292" s="212">
        <v>10.46</v>
      </c>
      <c r="I292" s="213"/>
    </row>
    <row r="293" spans="1:9" ht="16.5" hidden="1" x14ac:dyDescent="0.3">
      <c r="A293" s="211" t="s">
        <v>321</v>
      </c>
      <c r="B293" s="211" t="str">
        <f>Tabela_NS_S_OUT[[#This Row],[FADN_REG]]&amp;Tabela_NS_S_OUT[[#This Row],[NAZWA]]</f>
        <v>CStrączkowe na zielonkę</v>
      </c>
      <c r="C293" s="211" t="s">
        <v>322</v>
      </c>
      <c r="D293" s="211" t="s">
        <v>183</v>
      </c>
      <c r="E293" s="211" t="s">
        <v>184</v>
      </c>
      <c r="F293" s="212">
        <v>195.32</v>
      </c>
      <c r="G293" s="212">
        <v>10.5</v>
      </c>
      <c r="I293" s="213"/>
    </row>
    <row r="294" spans="1:9" ht="16.5" hidden="1" x14ac:dyDescent="0.3">
      <c r="A294" s="211" t="s">
        <v>321</v>
      </c>
      <c r="B294" s="211" t="str">
        <f>Tabela_NS_S_OUT[[#This Row],[FADN_REG]]&amp;Tabela_NS_S_OUT[[#This Row],[NAZWA]]</f>
        <v>DStrączkowe na zielonkę</v>
      </c>
      <c r="C294" s="211" t="s">
        <v>322</v>
      </c>
      <c r="D294" s="211" t="s">
        <v>183</v>
      </c>
      <c r="E294" s="211" t="s">
        <v>151</v>
      </c>
      <c r="F294" s="212">
        <v>266.44</v>
      </c>
      <c r="G294" s="212">
        <v>10.54</v>
      </c>
      <c r="I294" s="213"/>
    </row>
    <row r="295" spans="1:9" ht="16.5" hidden="1" x14ac:dyDescent="0.3">
      <c r="A295" s="211" t="s">
        <v>323</v>
      </c>
      <c r="B295" s="211" t="str">
        <f>Tabela_NS_S_OUT[[#This Row],[FADN_REG]]&amp;Tabela_NS_S_OUT[[#This Row],[NAZWA]]</f>
        <v>AMotylkowe drobnonasienne na zielonkę</v>
      </c>
      <c r="C295" s="211" t="s">
        <v>324</v>
      </c>
      <c r="D295" s="211" t="s">
        <v>183</v>
      </c>
      <c r="E295" s="211" t="s">
        <v>149</v>
      </c>
      <c r="F295" s="212">
        <v>247.98</v>
      </c>
      <c r="G295" s="212">
        <v>10.4</v>
      </c>
      <c r="I295" s="213"/>
    </row>
    <row r="296" spans="1:9" ht="16.5" hidden="1" x14ac:dyDescent="0.3">
      <c r="A296" s="211" t="s">
        <v>323</v>
      </c>
      <c r="B296" s="211" t="str">
        <f>Tabela_NS_S_OUT[[#This Row],[FADN_REG]]&amp;Tabela_NS_S_OUT[[#This Row],[NAZWA]]</f>
        <v>BMotylkowe drobnonasienne na zielonkę</v>
      </c>
      <c r="C296" s="211" t="s">
        <v>324</v>
      </c>
      <c r="D296" s="211" t="s">
        <v>183</v>
      </c>
      <c r="E296" s="211" t="s">
        <v>150</v>
      </c>
      <c r="F296" s="212">
        <v>290.13</v>
      </c>
      <c r="G296" s="212">
        <v>10.65</v>
      </c>
      <c r="I296" s="213"/>
    </row>
    <row r="297" spans="1:9" ht="16.5" hidden="1" x14ac:dyDescent="0.3">
      <c r="A297" s="211" t="s">
        <v>323</v>
      </c>
      <c r="B297" s="211" t="str">
        <f>Tabela_NS_S_OUT[[#This Row],[FADN_REG]]&amp;Tabela_NS_S_OUT[[#This Row],[NAZWA]]</f>
        <v>CMotylkowe drobnonasienne na zielonkę</v>
      </c>
      <c r="C297" s="211" t="s">
        <v>324</v>
      </c>
      <c r="D297" s="211" t="s">
        <v>183</v>
      </c>
      <c r="E297" s="211" t="s">
        <v>184</v>
      </c>
      <c r="F297" s="212">
        <v>280.07</v>
      </c>
      <c r="G297" s="212">
        <v>10.56</v>
      </c>
      <c r="I297" s="213"/>
    </row>
    <row r="298" spans="1:9" ht="16.5" hidden="1" x14ac:dyDescent="0.3">
      <c r="A298" s="211" t="s">
        <v>323</v>
      </c>
      <c r="B298" s="211" t="str">
        <f>Tabela_NS_S_OUT[[#This Row],[FADN_REG]]&amp;Tabela_NS_S_OUT[[#This Row],[NAZWA]]</f>
        <v>DMotylkowe drobnonasienne na zielonkę</v>
      </c>
      <c r="C298" s="211" t="s">
        <v>324</v>
      </c>
      <c r="D298" s="211" t="s">
        <v>183</v>
      </c>
      <c r="E298" s="211" t="s">
        <v>151</v>
      </c>
      <c r="F298" s="212">
        <v>306.35000000000002</v>
      </c>
      <c r="G298" s="212">
        <v>10.57</v>
      </c>
      <c r="I298" s="213"/>
    </row>
    <row r="299" spans="1:9" ht="16.5" hidden="1" x14ac:dyDescent="0.3">
      <c r="A299" s="211" t="s">
        <v>325</v>
      </c>
      <c r="B299" s="211" t="str">
        <f>Tabela_NS_S_OUT[[#This Row],[FADN_REG]]&amp;Tabela_NS_S_OUT[[#This Row],[NAZWA]]</f>
        <v>AMieszanki motylkowych z trawami</v>
      </c>
      <c r="C299" s="211" t="s">
        <v>326</v>
      </c>
      <c r="D299" s="211" t="s">
        <v>183</v>
      </c>
      <c r="E299" s="211" t="s">
        <v>149</v>
      </c>
      <c r="F299" s="212">
        <v>215.04</v>
      </c>
      <c r="G299" s="212">
        <v>10.76</v>
      </c>
      <c r="I299" s="213"/>
    </row>
    <row r="300" spans="1:9" ht="16.5" hidden="1" x14ac:dyDescent="0.3">
      <c r="A300" s="211" t="s">
        <v>325</v>
      </c>
      <c r="B300" s="211" t="str">
        <f>Tabela_NS_S_OUT[[#This Row],[FADN_REG]]&amp;Tabela_NS_S_OUT[[#This Row],[NAZWA]]</f>
        <v>BMieszanki motylkowych z trawami</v>
      </c>
      <c r="C300" s="211" t="s">
        <v>326</v>
      </c>
      <c r="D300" s="211" t="s">
        <v>183</v>
      </c>
      <c r="E300" s="211" t="s">
        <v>150</v>
      </c>
      <c r="F300" s="212">
        <v>263.54000000000002</v>
      </c>
      <c r="G300" s="212">
        <v>10.88</v>
      </c>
      <c r="I300" s="213"/>
    </row>
    <row r="301" spans="1:9" ht="16.5" hidden="1" x14ac:dyDescent="0.3">
      <c r="A301" s="211" t="s">
        <v>325</v>
      </c>
      <c r="B301" s="211" t="str">
        <f>Tabela_NS_S_OUT[[#This Row],[FADN_REG]]&amp;Tabela_NS_S_OUT[[#This Row],[NAZWA]]</f>
        <v>CMieszanki motylkowych z trawami</v>
      </c>
      <c r="C301" s="211" t="s">
        <v>326</v>
      </c>
      <c r="D301" s="211" t="s">
        <v>183</v>
      </c>
      <c r="E301" s="211" t="s">
        <v>184</v>
      </c>
      <c r="F301" s="212">
        <v>303.91000000000003</v>
      </c>
      <c r="G301" s="212">
        <v>10.78</v>
      </c>
      <c r="I301" s="213"/>
    </row>
    <row r="302" spans="1:9" ht="16.5" hidden="1" x14ac:dyDescent="0.3">
      <c r="A302" s="211" t="s">
        <v>325</v>
      </c>
      <c r="B302" s="211" t="str">
        <f>Tabela_NS_S_OUT[[#This Row],[FADN_REG]]&amp;Tabela_NS_S_OUT[[#This Row],[NAZWA]]</f>
        <v>DMieszanki motylkowych z trawami</v>
      </c>
      <c r="C302" s="211" t="s">
        <v>326</v>
      </c>
      <c r="D302" s="211" t="s">
        <v>183</v>
      </c>
      <c r="E302" s="211" t="s">
        <v>151</v>
      </c>
      <c r="F302" s="212">
        <v>275.29000000000002</v>
      </c>
      <c r="G302" s="212">
        <v>10.85</v>
      </c>
      <c r="I302" s="213"/>
    </row>
    <row r="303" spans="1:9" ht="16.5" hidden="1" x14ac:dyDescent="0.3">
      <c r="A303" s="211" t="s">
        <v>327</v>
      </c>
      <c r="B303" s="211" t="str">
        <f>Tabela_NS_S_OUT[[#This Row],[FADN_REG]]&amp;Tabela_NS_S_OUT[[#This Row],[NAZWA]]</f>
        <v>APozostałe polowe uprawy pastewne na zielonkę</v>
      </c>
      <c r="C303" s="211" t="s">
        <v>328</v>
      </c>
      <c r="D303" s="211" t="s">
        <v>183</v>
      </c>
      <c r="E303" s="211" t="s">
        <v>149</v>
      </c>
      <c r="F303" s="212">
        <v>251.18</v>
      </c>
      <c r="G303" s="212">
        <v>10.86</v>
      </c>
      <c r="I303" s="213"/>
    </row>
    <row r="304" spans="1:9" ht="16.5" hidden="1" x14ac:dyDescent="0.3">
      <c r="A304" s="211" t="s">
        <v>327</v>
      </c>
      <c r="B304" s="211" t="str">
        <f>Tabela_NS_S_OUT[[#This Row],[FADN_REG]]&amp;Tabela_NS_S_OUT[[#This Row],[NAZWA]]</f>
        <v>BPozostałe polowe uprawy pastewne na zielonkę</v>
      </c>
      <c r="C304" s="211" t="s">
        <v>328</v>
      </c>
      <c r="D304" s="211" t="s">
        <v>183</v>
      </c>
      <c r="E304" s="211" t="s">
        <v>150</v>
      </c>
      <c r="F304" s="212">
        <v>202.99</v>
      </c>
      <c r="G304" s="212">
        <v>10.85</v>
      </c>
      <c r="I304" s="213"/>
    </row>
    <row r="305" spans="1:9" ht="16.5" hidden="1" x14ac:dyDescent="0.3">
      <c r="A305" s="211" t="s">
        <v>327</v>
      </c>
      <c r="B305" s="211" t="str">
        <f>Tabela_NS_S_OUT[[#This Row],[FADN_REG]]&amp;Tabela_NS_S_OUT[[#This Row],[NAZWA]]</f>
        <v>CPozostałe polowe uprawy pastewne na zielonkę</v>
      </c>
      <c r="C305" s="211" t="s">
        <v>328</v>
      </c>
      <c r="D305" s="211" t="s">
        <v>183</v>
      </c>
      <c r="E305" s="211" t="s">
        <v>184</v>
      </c>
      <c r="F305" s="212">
        <v>217.23</v>
      </c>
      <c r="G305" s="212">
        <v>10.63</v>
      </c>
      <c r="I305" s="213"/>
    </row>
    <row r="306" spans="1:9" ht="16.5" hidden="1" x14ac:dyDescent="0.3">
      <c r="A306" s="211" t="s">
        <v>327</v>
      </c>
      <c r="B306" s="211" t="str">
        <f>Tabela_NS_S_OUT[[#This Row],[FADN_REG]]&amp;Tabela_NS_S_OUT[[#This Row],[NAZWA]]</f>
        <v>DPozostałe polowe uprawy pastewne na zielonkę</v>
      </c>
      <c r="C306" s="211" t="s">
        <v>328</v>
      </c>
      <c r="D306" s="211" t="s">
        <v>183</v>
      </c>
      <c r="E306" s="211" t="s">
        <v>151</v>
      </c>
      <c r="F306" s="212">
        <v>238.55</v>
      </c>
      <c r="G306" s="212">
        <v>10.77</v>
      </c>
      <c r="I306" s="213"/>
    </row>
    <row r="307" spans="1:9" ht="16.5" hidden="1" x14ac:dyDescent="0.3">
      <c r="A307" s="211" t="s">
        <v>329</v>
      </c>
      <c r="B307" s="211" t="str">
        <f>Tabela_NS_S_OUT[[#This Row],[FADN_REG]]&amp;Tabela_NS_S_OUT[[#This Row],[NAZWA]]</f>
        <v>ARośliny pastewne objętościowe z użytków zielonych (uprawa lub zielonka)</v>
      </c>
      <c r="C307" s="211" t="s">
        <v>330</v>
      </c>
      <c r="D307" s="211" t="s">
        <v>183</v>
      </c>
      <c r="E307" s="211" t="s">
        <v>149</v>
      </c>
      <c r="F307" s="212">
        <v>236.52</v>
      </c>
      <c r="G307" s="212">
        <v>10.74</v>
      </c>
      <c r="I307" s="213"/>
    </row>
    <row r="308" spans="1:9" ht="16.5" hidden="1" x14ac:dyDescent="0.3">
      <c r="A308" s="211" t="s">
        <v>329</v>
      </c>
      <c r="B308" s="211" t="str">
        <f>Tabela_NS_S_OUT[[#This Row],[FADN_REG]]&amp;Tabela_NS_S_OUT[[#This Row],[NAZWA]]</f>
        <v>BRośliny pastewne objętościowe z użytków zielonych (uprawa lub zielonka)</v>
      </c>
      <c r="C308" s="211" t="s">
        <v>330</v>
      </c>
      <c r="D308" s="211" t="s">
        <v>183</v>
      </c>
      <c r="E308" s="211" t="s">
        <v>150</v>
      </c>
      <c r="F308" s="212">
        <v>249.12</v>
      </c>
      <c r="G308" s="212">
        <v>10.81</v>
      </c>
      <c r="I308" s="213"/>
    </row>
    <row r="309" spans="1:9" ht="16.5" hidden="1" x14ac:dyDescent="0.3">
      <c r="A309" s="211" t="s">
        <v>329</v>
      </c>
      <c r="B309" s="211" t="str">
        <f>Tabela_NS_S_OUT[[#This Row],[FADN_REG]]&amp;Tabela_NS_S_OUT[[#This Row],[NAZWA]]</f>
        <v>CRośliny pastewne objętościowe z użytków zielonych (uprawa lub zielonka)</v>
      </c>
      <c r="C309" s="211" t="s">
        <v>330</v>
      </c>
      <c r="D309" s="211" t="s">
        <v>183</v>
      </c>
      <c r="E309" s="211" t="s">
        <v>184</v>
      </c>
      <c r="F309" s="212">
        <v>271.83</v>
      </c>
      <c r="G309" s="212">
        <v>10.72</v>
      </c>
      <c r="I309" s="213"/>
    </row>
    <row r="310" spans="1:9" ht="16.5" hidden="1" x14ac:dyDescent="0.3">
      <c r="A310" s="211" t="s">
        <v>329</v>
      </c>
      <c r="B310" s="211" t="str">
        <f>Tabela_NS_S_OUT[[#This Row],[FADN_REG]]&amp;Tabela_NS_S_OUT[[#This Row],[NAZWA]]</f>
        <v>DRośliny pastewne objętościowe z użytków zielonych (uprawa lub zielonka)</v>
      </c>
      <c r="C310" s="211" t="s">
        <v>330</v>
      </c>
      <c r="D310" s="211" t="s">
        <v>183</v>
      </c>
      <c r="E310" s="211" t="s">
        <v>151</v>
      </c>
      <c r="F310" s="212">
        <v>270.51</v>
      </c>
      <c r="G310" s="212">
        <v>10.73</v>
      </c>
      <c r="I310" s="213"/>
    </row>
    <row r="311" spans="1:9" ht="16.5" hidden="1" x14ac:dyDescent="0.3">
      <c r="A311" s="211" t="s">
        <v>331</v>
      </c>
      <c r="B311" s="211" t="str">
        <f>Tabela_NS_S_OUT[[#This Row],[FADN_REG]]&amp;Tabela_NS_S_OUT[[#This Row],[NAZWA]]</f>
        <v>ARośliny pastewne objętościowe z łąk - zielonka</v>
      </c>
      <c r="C311" s="211" t="s">
        <v>332</v>
      </c>
      <c r="D311" s="211" t="s">
        <v>183</v>
      </c>
      <c r="E311" s="211" t="s">
        <v>149</v>
      </c>
      <c r="F311" s="212">
        <v>238.01</v>
      </c>
      <c r="G311" s="212">
        <v>10.72</v>
      </c>
      <c r="I311" s="213"/>
    </row>
    <row r="312" spans="1:9" ht="16.5" hidden="1" x14ac:dyDescent="0.3">
      <c r="A312" s="211" t="s">
        <v>331</v>
      </c>
      <c r="B312" s="211" t="str">
        <f>Tabela_NS_S_OUT[[#This Row],[FADN_REG]]&amp;Tabela_NS_S_OUT[[#This Row],[NAZWA]]</f>
        <v>BRośliny pastewne objętościowe z łąk - zielonka</v>
      </c>
      <c r="C312" s="211" t="s">
        <v>332</v>
      </c>
      <c r="D312" s="211" t="s">
        <v>183</v>
      </c>
      <c r="E312" s="211" t="s">
        <v>150</v>
      </c>
      <c r="F312" s="212">
        <v>252.01</v>
      </c>
      <c r="G312" s="212">
        <v>10.81</v>
      </c>
      <c r="I312" s="213"/>
    </row>
    <row r="313" spans="1:9" ht="16.5" hidden="1" x14ac:dyDescent="0.3">
      <c r="A313" s="211" t="s">
        <v>331</v>
      </c>
      <c r="B313" s="211" t="str">
        <f>Tabela_NS_S_OUT[[#This Row],[FADN_REG]]&amp;Tabela_NS_S_OUT[[#This Row],[NAZWA]]</f>
        <v>CRośliny pastewne objętościowe z łąk - zielonka</v>
      </c>
      <c r="C313" s="211" t="s">
        <v>332</v>
      </c>
      <c r="D313" s="211" t="s">
        <v>183</v>
      </c>
      <c r="E313" s="211" t="s">
        <v>184</v>
      </c>
      <c r="F313" s="212">
        <v>273.33</v>
      </c>
      <c r="G313" s="212">
        <v>10.72</v>
      </c>
      <c r="I313" s="213"/>
    </row>
    <row r="314" spans="1:9" ht="16.5" hidden="1" x14ac:dyDescent="0.3">
      <c r="A314" s="211" t="s">
        <v>331</v>
      </c>
      <c r="B314" s="211" t="str">
        <f>Tabela_NS_S_OUT[[#This Row],[FADN_REG]]&amp;Tabela_NS_S_OUT[[#This Row],[NAZWA]]</f>
        <v>DRośliny pastewne objętościowe z łąk - zielonka</v>
      </c>
      <c r="C314" s="211" t="s">
        <v>332</v>
      </c>
      <c r="D314" s="211" t="s">
        <v>183</v>
      </c>
      <c r="E314" s="211" t="s">
        <v>151</v>
      </c>
      <c r="F314" s="212">
        <v>277.05</v>
      </c>
      <c r="G314" s="212">
        <v>10.73</v>
      </c>
      <c r="I314" s="213"/>
    </row>
    <row r="315" spans="1:9" ht="16.5" hidden="1" x14ac:dyDescent="0.3">
      <c r="A315" s="211" t="s">
        <v>333</v>
      </c>
      <c r="B315" s="211" t="str">
        <f>Tabela_NS_S_OUT[[#This Row],[FADN_REG]]&amp;Tabela_NS_S_OUT[[#This Row],[NAZWA]]</f>
        <v>ARośliny pastewne objętościowe z pastwisk</v>
      </c>
      <c r="C315" s="211" t="s">
        <v>334</v>
      </c>
      <c r="D315" s="211" t="s">
        <v>183</v>
      </c>
      <c r="E315" s="211" t="s">
        <v>149</v>
      </c>
      <c r="F315" s="212">
        <v>233.11</v>
      </c>
      <c r="G315" s="212">
        <v>10.8</v>
      </c>
      <c r="I315" s="213"/>
    </row>
    <row r="316" spans="1:9" ht="16.5" hidden="1" x14ac:dyDescent="0.3">
      <c r="A316" s="211" t="s">
        <v>333</v>
      </c>
      <c r="B316" s="211" t="str">
        <f>Tabela_NS_S_OUT[[#This Row],[FADN_REG]]&amp;Tabela_NS_S_OUT[[#This Row],[NAZWA]]</f>
        <v>BRośliny pastewne objętościowe z pastwisk</v>
      </c>
      <c r="C316" s="211" t="s">
        <v>334</v>
      </c>
      <c r="D316" s="211" t="s">
        <v>183</v>
      </c>
      <c r="E316" s="211" t="s">
        <v>150</v>
      </c>
      <c r="F316" s="212">
        <v>225.56</v>
      </c>
      <c r="G316" s="212">
        <v>10.77</v>
      </c>
      <c r="I316" s="213"/>
    </row>
    <row r="317" spans="1:9" ht="16.5" hidden="1" x14ac:dyDescent="0.3">
      <c r="A317" s="211" t="s">
        <v>333</v>
      </c>
      <c r="B317" s="211" t="str">
        <f>Tabela_NS_S_OUT[[#This Row],[FADN_REG]]&amp;Tabela_NS_S_OUT[[#This Row],[NAZWA]]</f>
        <v>CRośliny pastewne objętościowe z pastwisk</v>
      </c>
      <c r="C317" s="211" t="s">
        <v>334</v>
      </c>
      <c r="D317" s="211" t="s">
        <v>183</v>
      </c>
      <c r="E317" s="211" t="s">
        <v>184</v>
      </c>
      <c r="F317" s="212">
        <v>261.76</v>
      </c>
      <c r="G317" s="212">
        <v>10.78</v>
      </c>
      <c r="I317" s="213"/>
    </row>
    <row r="318" spans="1:9" ht="16.5" hidden="1" x14ac:dyDescent="0.3">
      <c r="A318" s="211" t="s">
        <v>333</v>
      </c>
      <c r="B318" s="211" t="str">
        <f>Tabela_NS_S_OUT[[#This Row],[FADN_REG]]&amp;Tabela_NS_S_OUT[[#This Row],[NAZWA]]</f>
        <v>DRośliny pastewne objętościowe z pastwisk</v>
      </c>
      <c r="C318" s="211" t="s">
        <v>334</v>
      </c>
      <c r="D318" s="211" t="s">
        <v>183</v>
      </c>
      <c r="E318" s="211" t="s">
        <v>151</v>
      </c>
      <c r="F318" s="212">
        <v>230.9</v>
      </c>
      <c r="G318" s="212">
        <v>10.82</v>
      </c>
      <c r="I318" s="213"/>
    </row>
    <row r="319" spans="1:9" ht="16.5" hidden="1" x14ac:dyDescent="0.3">
      <c r="A319" s="211" t="s">
        <v>335</v>
      </c>
      <c r="B319" s="211" t="str">
        <f>Tabela_NS_S_OUT[[#This Row],[FADN_REG]]&amp;Tabela_NS_S_OUT[[#This Row],[NAZWA]]</f>
        <v>ARośliny pastewne objętościowe z pastwisk pielęgnowanych</v>
      </c>
      <c r="C319" s="211" t="s">
        <v>336</v>
      </c>
      <c r="D319" s="211" t="s">
        <v>183</v>
      </c>
      <c r="E319" s="211" t="s">
        <v>149</v>
      </c>
      <c r="F319" s="212">
        <v>236.93</v>
      </c>
      <c r="G319" s="212">
        <v>10.8</v>
      </c>
      <c r="I319" s="213"/>
    </row>
    <row r="320" spans="1:9" ht="16.5" hidden="1" x14ac:dyDescent="0.3">
      <c r="A320" s="211" t="s">
        <v>335</v>
      </c>
      <c r="B320" s="211" t="str">
        <f>Tabela_NS_S_OUT[[#This Row],[FADN_REG]]&amp;Tabela_NS_S_OUT[[#This Row],[NAZWA]]</f>
        <v>BRośliny pastewne objętościowe z pastwisk pielęgnowanych</v>
      </c>
      <c r="C320" s="211" t="s">
        <v>336</v>
      </c>
      <c r="D320" s="211" t="s">
        <v>183</v>
      </c>
      <c r="E320" s="211" t="s">
        <v>150</v>
      </c>
      <c r="F320" s="212">
        <v>231.75</v>
      </c>
      <c r="G320" s="212">
        <v>10.78</v>
      </c>
      <c r="I320" s="213"/>
    </row>
    <row r="321" spans="1:9" ht="16.5" hidden="1" x14ac:dyDescent="0.3">
      <c r="A321" s="211" t="s">
        <v>335</v>
      </c>
      <c r="B321" s="211" t="str">
        <f>Tabela_NS_S_OUT[[#This Row],[FADN_REG]]&amp;Tabela_NS_S_OUT[[#This Row],[NAZWA]]</f>
        <v>CRośliny pastewne objętościowe z pastwisk pielęgnowanych</v>
      </c>
      <c r="C321" s="211" t="s">
        <v>336</v>
      </c>
      <c r="D321" s="211" t="s">
        <v>183</v>
      </c>
      <c r="E321" s="211" t="s">
        <v>184</v>
      </c>
      <c r="F321" s="212">
        <v>263.69</v>
      </c>
      <c r="G321" s="212">
        <v>10.78</v>
      </c>
      <c r="I321" s="213"/>
    </row>
    <row r="322" spans="1:9" ht="16.5" hidden="1" x14ac:dyDescent="0.3">
      <c r="A322" s="211" t="s">
        <v>335</v>
      </c>
      <c r="B322" s="211" t="str">
        <f>Tabela_NS_S_OUT[[#This Row],[FADN_REG]]&amp;Tabela_NS_S_OUT[[#This Row],[NAZWA]]</f>
        <v>DRośliny pastewne objętościowe z pastwisk pielęgnowanych</v>
      </c>
      <c r="C322" s="211" t="s">
        <v>336</v>
      </c>
      <c r="D322" s="211" t="s">
        <v>183</v>
      </c>
      <c r="E322" s="211" t="s">
        <v>151</v>
      </c>
      <c r="F322" s="212">
        <v>230.63</v>
      </c>
      <c r="G322" s="212">
        <v>10.8</v>
      </c>
      <c r="I322" s="213"/>
    </row>
    <row r="323" spans="1:9" ht="16.5" hidden="1" x14ac:dyDescent="0.3">
      <c r="A323" s="211" t="s">
        <v>337</v>
      </c>
      <c r="B323" s="211" t="str">
        <f>Tabela_NS_S_OUT[[#This Row],[FADN_REG]]&amp;Tabela_NS_S_OUT[[#This Row],[NAZWA]]</f>
        <v>ARośliny pastewne objętościowe z pastwisk niepielęgnowanych</v>
      </c>
      <c r="C323" s="211" t="s">
        <v>338</v>
      </c>
      <c r="D323" s="211" t="s">
        <v>183</v>
      </c>
      <c r="E323" s="211" t="s">
        <v>149</v>
      </c>
      <c r="F323" s="212">
        <v>190.25</v>
      </c>
      <c r="G323" s="212">
        <v>10.78</v>
      </c>
      <c r="I323" s="213"/>
    </row>
    <row r="324" spans="1:9" ht="16.5" hidden="1" x14ac:dyDescent="0.3">
      <c r="A324" s="211" t="s">
        <v>337</v>
      </c>
      <c r="B324" s="211" t="str">
        <f>Tabela_NS_S_OUT[[#This Row],[FADN_REG]]&amp;Tabela_NS_S_OUT[[#This Row],[NAZWA]]</f>
        <v>BRośliny pastewne objętościowe z pastwisk niepielęgnowanych</v>
      </c>
      <c r="C324" s="211" t="s">
        <v>338</v>
      </c>
      <c r="D324" s="211" t="s">
        <v>183</v>
      </c>
      <c r="E324" s="211" t="s">
        <v>150</v>
      </c>
      <c r="F324" s="212">
        <v>208.83</v>
      </c>
      <c r="G324" s="212">
        <v>10.69</v>
      </c>
      <c r="I324" s="213"/>
    </row>
    <row r="325" spans="1:9" ht="16.5" hidden="1" x14ac:dyDescent="0.3">
      <c r="A325" s="211" t="s">
        <v>337</v>
      </c>
      <c r="B325" s="211" t="str">
        <f>Tabela_NS_S_OUT[[#This Row],[FADN_REG]]&amp;Tabela_NS_S_OUT[[#This Row],[NAZWA]]</f>
        <v>CRośliny pastewne objętościowe z pastwisk niepielęgnowanych</v>
      </c>
      <c r="C325" s="211" t="s">
        <v>338</v>
      </c>
      <c r="D325" s="211" t="s">
        <v>183</v>
      </c>
      <c r="E325" s="211" t="s">
        <v>184</v>
      </c>
      <c r="F325" s="212">
        <v>221.16</v>
      </c>
      <c r="G325" s="212">
        <v>10.74</v>
      </c>
      <c r="I325" s="213"/>
    </row>
    <row r="326" spans="1:9" ht="16.5" hidden="1" x14ac:dyDescent="0.3">
      <c r="A326" s="211" t="s">
        <v>337</v>
      </c>
      <c r="B326" s="211" t="str">
        <f>Tabela_NS_S_OUT[[#This Row],[FADN_REG]]&amp;Tabela_NS_S_OUT[[#This Row],[NAZWA]]</f>
        <v>DRośliny pastewne objętościowe z pastwisk niepielęgnowanych</v>
      </c>
      <c r="C326" s="211" t="s">
        <v>338</v>
      </c>
      <c r="D326" s="211" t="s">
        <v>183</v>
      </c>
      <c r="E326" s="211" t="s">
        <v>151</v>
      </c>
      <c r="F326" s="212">
        <v>215.94</v>
      </c>
      <c r="G326" s="212">
        <v>10.92</v>
      </c>
      <c r="I326" s="213"/>
    </row>
    <row r="327" spans="1:9" ht="16.5" hidden="1" x14ac:dyDescent="0.3">
      <c r="A327" s="211" t="s">
        <v>339</v>
      </c>
      <c r="B327" s="211" t="str">
        <f>Tabela_NS_S_OUT[[#This Row],[FADN_REG]]&amp;Tabela_NS_S_OUT[[#This Row],[NAZWA]]</f>
        <v>APomidory w uprawie polowej</v>
      </c>
      <c r="C327" s="211" t="s">
        <v>340</v>
      </c>
      <c r="D327" s="211" t="s">
        <v>183</v>
      </c>
      <c r="E327" s="211" t="s">
        <v>149</v>
      </c>
      <c r="F327" s="212">
        <v>145.44</v>
      </c>
      <c r="G327" s="212">
        <v>88.57</v>
      </c>
      <c r="I327" s="213"/>
    </row>
    <row r="328" spans="1:9" ht="16.5" hidden="1" x14ac:dyDescent="0.3">
      <c r="A328" s="211" t="s">
        <v>339</v>
      </c>
      <c r="B328" s="211" t="str">
        <f>Tabela_NS_S_OUT[[#This Row],[FADN_REG]]&amp;Tabela_NS_S_OUT[[#This Row],[NAZWA]]</f>
        <v>BPomidory w uprawie polowej</v>
      </c>
      <c r="C328" s="211" t="s">
        <v>340</v>
      </c>
      <c r="D328" s="211" t="s">
        <v>183</v>
      </c>
      <c r="E328" s="211" t="s">
        <v>150</v>
      </c>
      <c r="F328" s="212">
        <v>259.85000000000002</v>
      </c>
      <c r="G328" s="212">
        <v>80.489999999999995</v>
      </c>
      <c r="I328" s="213"/>
    </row>
    <row r="329" spans="1:9" ht="16.5" hidden="1" x14ac:dyDescent="0.3">
      <c r="A329" s="211" t="s">
        <v>339</v>
      </c>
      <c r="B329" s="211" t="str">
        <f>Tabela_NS_S_OUT[[#This Row],[FADN_REG]]&amp;Tabela_NS_S_OUT[[#This Row],[NAZWA]]</f>
        <v>CPomidory w uprawie polowej</v>
      </c>
      <c r="C329" s="211" t="s">
        <v>340</v>
      </c>
      <c r="D329" s="211" t="s">
        <v>183</v>
      </c>
      <c r="E329" s="211" t="s">
        <v>184</v>
      </c>
      <c r="F329" s="212">
        <v>242.93</v>
      </c>
      <c r="G329" s="212">
        <v>85.08</v>
      </c>
      <c r="I329" s="213"/>
    </row>
    <row r="330" spans="1:9" ht="16.5" hidden="1" x14ac:dyDescent="0.3">
      <c r="A330" s="211" t="s">
        <v>339</v>
      </c>
      <c r="B330" s="211" t="str">
        <f>Tabela_NS_S_OUT[[#This Row],[FADN_REG]]&amp;Tabela_NS_S_OUT[[#This Row],[NAZWA]]</f>
        <v>DPomidory w uprawie polowej</v>
      </c>
      <c r="C330" s="211" t="s">
        <v>340</v>
      </c>
      <c r="D330" s="211" t="s">
        <v>183</v>
      </c>
      <c r="E330" s="211" t="s">
        <v>151</v>
      </c>
      <c r="F330" s="212">
        <v>253.81</v>
      </c>
      <c r="G330" s="212">
        <v>97.95</v>
      </c>
      <c r="I330" s="213"/>
    </row>
    <row r="331" spans="1:9" ht="16.5" hidden="1" x14ac:dyDescent="0.3">
      <c r="A331" s="211" t="s">
        <v>341</v>
      </c>
      <c r="B331" s="211" t="str">
        <f>Tabela_NS_S_OUT[[#This Row],[FADN_REG]]&amp;Tabela_NS_S_OUT[[#This Row],[NAZWA]]</f>
        <v>AOgórki w uprawie polowej</v>
      </c>
      <c r="C331" s="211" t="s">
        <v>342</v>
      </c>
      <c r="D331" s="211" t="s">
        <v>183</v>
      </c>
      <c r="E331" s="211" t="s">
        <v>149</v>
      </c>
      <c r="F331" s="212">
        <v>165.01</v>
      </c>
      <c r="G331" s="212">
        <v>166.5</v>
      </c>
      <c r="I331" s="213"/>
    </row>
    <row r="332" spans="1:9" ht="16.5" hidden="1" x14ac:dyDescent="0.3">
      <c r="A332" s="211" t="s">
        <v>341</v>
      </c>
      <c r="B332" s="211" t="str">
        <f>Tabela_NS_S_OUT[[#This Row],[FADN_REG]]&amp;Tabela_NS_S_OUT[[#This Row],[NAZWA]]</f>
        <v>BOgórki w uprawie polowej</v>
      </c>
      <c r="C332" s="211" t="s">
        <v>342</v>
      </c>
      <c r="D332" s="211" t="s">
        <v>183</v>
      </c>
      <c r="E332" s="211" t="s">
        <v>150</v>
      </c>
      <c r="F332" s="212">
        <v>180.06</v>
      </c>
      <c r="G332" s="212">
        <v>115.69</v>
      </c>
      <c r="I332" s="213"/>
    </row>
    <row r="333" spans="1:9" ht="16.5" hidden="1" x14ac:dyDescent="0.3">
      <c r="A333" s="211" t="s">
        <v>341</v>
      </c>
      <c r="B333" s="211" t="str">
        <f>Tabela_NS_S_OUT[[#This Row],[FADN_REG]]&amp;Tabela_NS_S_OUT[[#This Row],[NAZWA]]</f>
        <v>COgórki w uprawie polowej</v>
      </c>
      <c r="C333" s="211" t="s">
        <v>342</v>
      </c>
      <c r="D333" s="211" t="s">
        <v>183</v>
      </c>
      <c r="E333" s="211" t="s">
        <v>184</v>
      </c>
      <c r="F333" s="212">
        <v>217.71</v>
      </c>
      <c r="G333" s="212">
        <v>126.16</v>
      </c>
      <c r="I333" s="213"/>
    </row>
    <row r="334" spans="1:9" ht="16.5" hidden="1" x14ac:dyDescent="0.3">
      <c r="A334" s="211" t="s">
        <v>341</v>
      </c>
      <c r="B334" s="211" t="str">
        <f>Tabela_NS_S_OUT[[#This Row],[FADN_REG]]&amp;Tabela_NS_S_OUT[[#This Row],[NAZWA]]</f>
        <v>DOgórki w uprawie polowej</v>
      </c>
      <c r="C334" s="211" t="s">
        <v>342</v>
      </c>
      <c r="D334" s="211" t="s">
        <v>183</v>
      </c>
      <c r="E334" s="211" t="s">
        <v>151</v>
      </c>
      <c r="F334" s="212">
        <v>197.41</v>
      </c>
      <c r="G334" s="212">
        <v>122.22</v>
      </c>
      <c r="I334" s="213"/>
    </row>
    <row r="335" spans="1:9" ht="16.5" hidden="1" x14ac:dyDescent="0.3">
      <c r="A335" s="211" t="s">
        <v>343</v>
      </c>
      <c r="B335" s="211" t="str">
        <f>Tabela_NS_S_OUT[[#This Row],[FADN_REG]]&amp;Tabela_NS_S_OUT[[#This Row],[NAZWA]]</f>
        <v>AKalafiory i brokuły w uprawie polowej</v>
      </c>
      <c r="C335" s="211" t="s">
        <v>344</v>
      </c>
      <c r="D335" s="211" t="s">
        <v>183</v>
      </c>
      <c r="E335" s="211" t="s">
        <v>149</v>
      </c>
      <c r="F335" s="212">
        <v>129.87</v>
      </c>
      <c r="G335" s="212">
        <v>140.15</v>
      </c>
      <c r="I335" s="213"/>
    </row>
    <row r="336" spans="1:9" ht="16.5" hidden="1" x14ac:dyDescent="0.3">
      <c r="A336" s="211" t="s">
        <v>343</v>
      </c>
      <c r="B336" s="211" t="str">
        <f>Tabela_NS_S_OUT[[#This Row],[FADN_REG]]&amp;Tabela_NS_S_OUT[[#This Row],[NAZWA]]</f>
        <v>BKalafiory i brokuły w uprawie polowej</v>
      </c>
      <c r="C336" s="211" t="s">
        <v>344</v>
      </c>
      <c r="D336" s="211" t="s">
        <v>183</v>
      </c>
      <c r="E336" s="211" t="s">
        <v>150</v>
      </c>
      <c r="F336" s="212">
        <v>115.09</v>
      </c>
      <c r="G336" s="212">
        <v>136.16</v>
      </c>
      <c r="I336" s="213"/>
    </row>
    <row r="337" spans="1:9" ht="16.5" hidden="1" x14ac:dyDescent="0.3">
      <c r="A337" s="211" t="s">
        <v>343</v>
      </c>
      <c r="B337" s="211" t="str">
        <f>Tabela_NS_S_OUT[[#This Row],[FADN_REG]]&amp;Tabela_NS_S_OUT[[#This Row],[NAZWA]]</f>
        <v>CKalafiory i brokuły w uprawie polowej</v>
      </c>
      <c r="C337" s="211" t="s">
        <v>344</v>
      </c>
      <c r="D337" s="211" t="s">
        <v>183</v>
      </c>
      <c r="E337" s="211" t="s">
        <v>184</v>
      </c>
      <c r="F337" s="212">
        <v>130.5</v>
      </c>
      <c r="G337" s="212">
        <v>122.54</v>
      </c>
      <c r="I337" s="213"/>
    </row>
    <row r="338" spans="1:9" ht="16.5" hidden="1" x14ac:dyDescent="0.3">
      <c r="A338" s="211" t="s">
        <v>343</v>
      </c>
      <c r="B338" s="211" t="str">
        <f>Tabela_NS_S_OUT[[#This Row],[FADN_REG]]&amp;Tabela_NS_S_OUT[[#This Row],[NAZWA]]</f>
        <v>DKalafiory i brokuły w uprawie polowej</v>
      </c>
      <c r="C338" s="211" t="s">
        <v>344</v>
      </c>
      <c r="D338" s="211" t="s">
        <v>183</v>
      </c>
      <c r="E338" s="211" t="s">
        <v>151</v>
      </c>
      <c r="F338" s="212">
        <v>133.66999999999999</v>
      </c>
      <c r="G338" s="212">
        <v>117.31</v>
      </c>
      <c r="I338" s="213"/>
    </row>
    <row r="339" spans="1:9" ht="16.5" hidden="1" x14ac:dyDescent="0.3">
      <c r="A339" s="211" t="s">
        <v>345</v>
      </c>
      <c r="B339" s="211" t="str">
        <f>Tabela_NS_S_OUT[[#This Row],[FADN_REG]]&amp;Tabela_NS_S_OUT[[#This Row],[NAZWA]]</f>
        <v>AInne warzywa uprawiane dla owoców i kwiatów w uprawie polowej</v>
      </c>
      <c r="C339" s="211" t="s">
        <v>346</v>
      </c>
      <c r="D339" s="211" t="s">
        <v>183</v>
      </c>
      <c r="E339" s="211" t="s">
        <v>149</v>
      </c>
      <c r="F339" s="212">
        <v>110.1</v>
      </c>
      <c r="G339" s="212">
        <v>66.61</v>
      </c>
      <c r="I339" s="213"/>
    </row>
    <row r="340" spans="1:9" ht="16.5" hidden="1" x14ac:dyDescent="0.3">
      <c r="A340" s="211" t="s">
        <v>345</v>
      </c>
      <c r="B340" s="211" t="str">
        <f>Tabela_NS_S_OUT[[#This Row],[FADN_REG]]&amp;Tabela_NS_S_OUT[[#This Row],[NAZWA]]</f>
        <v>BInne warzywa uprawiane dla owoców i kwiatów w uprawie polowej</v>
      </c>
      <c r="C340" s="211" t="s">
        <v>346</v>
      </c>
      <c r="D340" s="211" t="s">
        <v>183</v>
      </c>
      <c r="E340" s="211" t="s">
        <v>150</v>
      </c>
      <c r="F340" s="212">
        <v>138</v>
      </c>
      <c r="G340" s="212">
        <v>64.819999999999993</v>
      </c>
      <c r="I340" s="213"/>
    </row>
    <row r="341" spans="1:9" ht="16.5" hidden="1" x14ac:dyDescent="0.3">
      <c r="A341" s="211" t="s">
        <v>345</v>
      </c>
      <c r="B341" s="211" t="str">
        <f>Tabela_NS_S_OUT[[#This Row],[FADN_REG]]&amp;Tabela_NS_S_OUT[[#This Row],[NAZWA]]</f>
        <v>CInne warzywa uprawiane dla owoców i kwiatów w uprawie polowej</v>
      </c>
      <c r="C341" s="211" t="s">
        <v>346</v>
      </c>
      <c r="D341" s="211" t="s">
        <v>183</v>
      </c>
      <c r="E341" s="211" t="s">
        <v>184</v>
      </c>
      <c r="F341" s="212">
        <v>172.73</v>
      </c>
      <c r="G341" s="212">
        <v>99.35</v>
      </c>
      <c r="I341" s="213"/>
    </row>
    <row r="342" spans="1:9" ht="16.5" hidden="1" x14ac:dyDescent="0.3">
      <c r="A342" s="211" t="s">
        <v>345</v>
      </c>
      <c r="B342" s="211" t="str">
        <f>Tabela_NS_S_OUT[[#This Row],[FADN_REG]]&amp;Tabela_NS_S_OUT[[#This Row],[NAZWA]]</f>
        <v>DInne warzywa uprawiane dla owoców i kwiatów w uprawie polowej</v>
      </c>
      <c r="C342" s="211" t="s">
        <v>346</v>
      </c>
      <c r="D342" s="211" t="s">
        <v>183</v>
      </c>
      <c r="E342" s="211" t="s">
        <v>151</v>
      </c>
      <c r="F342" s="212">
        <v>161.19</v>
      </c>
      <c r="G342" s="212">
        <v>85.04</v>
      </c>
      <c r="I342" s="213"/>
    </row>
    <row r="343" spans="1:9" ht="16.5" hidden="1" x14ac:dyDescent="0.3">
      <c r="A343" s="211" t="s">
        <v>347</v>
      </c>
      <c r="B343" s="211" t="str">
        <f>Tabela_NS_S_OUT[[#This Row],[FADN_REG]]&amp;Tabela_NS_S_OUT[[#This Row],[NAZWA]]</f>
        <v>AKapusta w uprawie polowej</v>
      </c>
      <c r="C343" s="211" t="s">
        <v>348</v>
      </c>
      <c r="D343" s="211" t="s">
        <v>183</v>
      </c>
      <c r="E343" s="211" t="s">
        <v>149</v>
      </c>
      <c r="F343" s="212">
        <v>403.45</v>
      </c>
      <c r="G343" s="212">
        <v>61.2</v>
      </c>
      <c r="I343" s="213"/>
    </row>
    <row r="344" spans="1:9" ht="16.5" hidden="1" x14ac:dyDescent="0.3">
      <c r="A344" s="211" t="s">
        <v>347</v>
      </c>
      <c r="B344" s="211" t="str">
        <f>Tabela_NS_S_OUT[[#This Row],[FADN_REG]]&amp;Tabela_NS_S_OUT[[#This Row],[NAZWA]]</f>
        <v>BKapusta w uprawie polowej</v>
      </c>
      <c r="C344" s="211" t="s">
        <v>348</v>
      </c>
      <c r="D344" s="211" t="s">
        <v>183</v>
      </c>
      <c r="E344" s="211" t="s">
        <v>150</v>
      </c>
      <c r="F344" s="212">
        <v>319.92</v>
      </c>
      <c r="G344" s="212">
        <v>61.45</v>
      </c>
      <c r="I344" s="213"/>
    </row>
    <row r="345" spans="1:9" ht="16.5" hidden="1" x14ac:dyDescent="0.3">
      <c r="A345" s="211" t="s">
        <v>347</v>
      </c>
      <c r="B345" s="211" t="str">
        <f>Tabela_NS_S_OUT[[#This Row],[FADN_REG]]&amp;Tabela_NS_S_OUT[[#This Row],[NAZWA]]</f>
        <v>CKapusta w uprawie polowej</v>
      </c>
      <c r="C345" s="211" t="s">
        <v>348</v>
      </c>
      <c r="D345" s="211" t="s">
        <v>183</v>
      </c>
      <c r="E345" s="211" t="s">
        <v>184</v>
      </c>
      <c r="F345" s="212">
        <v>337.64</v>
      </c>
      <c r="G345" s="212">
        <v>70.239999999999995</v>
      </c>
      <c r="I345" s="213"/>
    </row>
    <row r="346" spans="1:9" ht="16.5" hidden="1" x14ac:dyDescent="0.3">
      <c r="A346" s="211" t="s">
        <v>347</v>
      </c>
      <c r="B346" s="211" t="str">
        <f>Tabela_NS_S_OUT[[#This Row],[FADN_REG]]&amp;Tabela_NS_S_OUT[[#This Row],[NAZWA]]</f>
        <v>DKapusta w uprawie polowej</v>
      </c>
      <c r="C346" s="211" t="s">
        <v>348</v>
      </c>
      <c r="D346" s="211" t="s">
        <v>183</v>
      </c>
      <c r="E346" s="211" t="s">
        <v>151</v>
      </c>
      <c r="F346" s="212">
        <v>354.26</v>
      </c>
      <c r="G346" s="212">
        <v>51.1</v>
      </c>
      <c r="I346" s="213"/>
    </row>
    <row r="347" spans="1:9" ht="16.5" hidden="1" x14ac:dyDescent="0.3">
      <c r="A347" s="211" t="s">
        <v>349</v>
      </c>
      <c r="B347" s="211" t="str">
        <f>Tabela_NS_S_OUT[[#This Row],[FADN_REG]]&amp;Tabela_NS_S_OUT[[#This Row],[NAZWA]]</f>
        <v>AInne warzywa liściaste i łodygowe (bez kapusty) w uprawie polowej</v>
      </c>
      <c r="C347" s="211" t="s">
        <v>350</v>
      </c>
      <c r="D347" s="211" t="s">
        <v>183</v>
      </c>
      <c r="E347" s="211" t="s">
        <v>149</v>
      </c>
      <c r="F347" s="212">
        <v>187.11</v>
      </c>
      <c r="G347" s="212">
        <v>169.99</v>
      </c>
      <c r="I347" s="213"/>
    </row>
    <row r="348" spans="1:9" ht="16.5" hidden="1" x14ac:dyDescent="0.3">
      <c r="A348" s="211" t="s">
        <v>349</v>
      </c>
      <c r="B348" s="211" t="str">
        <f>Tabela_NS_S_OUT[[#This Row],[FADN_REG]]&amp;Tabela_NS_S_OUT[[#This Row],[NAZWA]]</f>
        <v>BInne warzywa liściaste i łodygowe (bez kapusty) w uprawie polowej</v>
      </c>
      <c r="C348" s="211" t="s">
        <v>350</v>
      </c>
      <c r="D348" s="211" t="s">
        <v>183</v>
      </c>
      <c r="E348" s="211" t="s">
        <v>150</v>
      </c>
      <c r="F348" s="212">
        <v>213.33</v>
      </c>
      <c r="G348" s="212">
        <v>80.14</v>
      </c>
      <c r="I348" s="213"/>
    </row>
    <row r="349" spans="1:9" ht="16.5" hidden="1" x14ac:dyDescent="0.3">
      <c r="A349" s="211" t="s">
        <v>349</v>
      </c>
      <c r="B349" s="211" t="str">
        <f>Tabela_NS_S_OUT[[#This Row],[FADN_REG]]&amp;Tabela_NS_S_OUT[[#This Row],[NAZWA]]</f>
        <v>CInne warzywa liściaste i łodygowe (bez kapusty) w uprawie polowej</v>
      </c>
      <c r="C349" s="211" t="s">
        <v>350</v>
      </c>
      <c r="D349" s="211" t="s">
        <v>183</v>
      </c>
      <c r="E349" s="211" t="s">
        <v>184</v>
      </c>
      <c r="F349" s="212">
        <v>172.76</v>
      </c>
      <c r="G349" s="212">
        <v>92.04</v>
      </c>
      <c r="I349" s="213"/>
    </row>
    <row r="350" spans="1:9" ht="16.5" hidden="1" x14ac:dyDescent="0.3">
      <c r="A350" s="211" t="s">
        <v>349</v>
      </c>
      <c r="B350" s="211" t="str">
        <f>Tabela_NS_S_OUT[[#This Row],[FADN_REG]]&amp;Tabela_NS_S_OUT[[#This Row],[NAZWA]]</f>
        <v>DInne warzywa liściaste i łodygowe (bez kapusty) w uprawie polowej</v>
      </c>
      <c r="C350" s="211" t="s">
        <v>350</v>
      </c>
      <c r="D350" s="211" t="s">
        <v>183</v>
      </c>
      <c r="E350" s="211" t="s">
        <v>151</v>
      </c>
      <c r="F350" s="212">
        <v>239.35</v>
      </c>
      <c r="G350" s="212">
        <v>73.77</v>
      </c>
      <c r="I350" s="213"/>
    </row>
    <row r="351" spans="1:9" ht="16.5" hidden="1" x14ac:dyDescent="0.3">
      <c r="A351" s="211" t="s">
        <v>351</v>
      </c>
      <c r="B351" s="211" t="str">
        <f>Tabela_NS_S_OUT[[#This Row],[FADN_REG]]&amp;Tabela_NS_S_OUT[[#This Row],[NAZWA]]</f>
        <v>ACebula w uprawie polowej</v>
      </c>
      <c r="C351" s="211" t="s">
        <v>352</v>
      </c>
      <c r="D351" s="211" t="s">
        <v>183</v>
      </c>
      <c r="E351" s="211" t="s">
        <v>149</v>
      </c>
      <c r="F351" s="212">
        <v>251.3</v>
      </c>
      <c r="G351" s="212">
        <v>84.49</v>
      </c>
      <c r="I351" s="213"/>
    </row>
    <row r="352" spans="1:9" ht="16.5" hidden="1" x14ac:dyDescent="0.3">
      <c r="A352" s="211" t="s">
        <v>351</v>
      </c>
      <c r="B352" s="211" t="str">
        <f>Tabela_NS_S_OUT[[#This Row],[FADN_REG]]&amp;Tabela_NS_S_OUT[[#This Row],[NAZWA]]</f>
        <v>BCebula w uprawie polowej</v>
      </c>
      <c r="C352" s="211" t="s">
        <v>352</v>
      </c>
      <c r="D352" s="211" t="s">
        <v>183</v>
      </c>
      <c r="E352" s="211" t="s">
        <v>150</v>
      </c>
      <c r="F352" s="212">
        <v>306.83</v>
      </c>
      <c r="G352" s="212">
        <v>47.8</v>
      </c>
      <c r="I352" s="213"/>
    </row>
    <row r="353" spans="1:9" ht="16.5" hidden="1" x14ac:dyDescent="0.3">
      <c r="A353" s="211" t="s">
        <v>351</v>
      </c>
      <c r="B353" s="211" t="str">
        <f>Tabela_NS_S_OUT[[#This Row],[FADN_REG]]&amp;Tabela_NS_S_OUT[[#This Row],[NAZWA]]</f>
        <v>CCebula w uprawie polowej</v>
      </c>
      <c r="C353" s="211" t="s">
        <v>352</v>
      </c>
      <c r="D353" s="211" t="s">
        <v>183</v>
      </c>
      <c r="E353" s="211" t="s">
        <v>184</v>
      </c>
      <c r="F353" s="212">
        <v>280.86</v>
      </c>
      <c r="G353" s="212">
        <v>56.22</v>
      </c>
      <c r="I353" s="213"/>
    </row>
    <row r="354" spans="1:9" ht="16.5" hidden="1" x14ac:dyDescent="0.3">
      <c r="A354" s="211" t="s">
        <v>351</v>
      </c>
      <c r="B354" s="211" t="str">
        <f>Tabela_NS_S_OUT[[#This Row],[FADN_REG]]&amp;Tabela_NS_S_OUT[[#This Row],[NAZWA]]</f>
        <v>DCebula w uprawie polowej</v>
      </c>
      <c r="C354" s="211" t="s">
        <v>352</v>
      </c>
      <c r="D354" s="211" t="s">
        <v>183</v>
      </c>
      <c r="E354" s="211" t="s">
        <v>151</v>
      </c>
      <c r="F354" s="212">
        <v>245.51</v>
      </c>
      <c r="G354" s="212">
        <v>77.989999999999995</v>
      </c>
      <c r="I354" s="213"/>
    </row>
    <row r="355" spans="1:9" ht="16.5" hidden="1" x14ac:dyDescent="0.3">
      <c r="A355" s="211" t="s">
        <v>353</v>
      </c>
      <c r="B355" s="211" t="str">
        <f>Tabela_NS_S_OUT[[#This Row],[FADN_REG]]&amp;Tabela_NS_S_OUT[[#This Row],[NAZWA]]</f>
        <v>AInne warzywa korzeniowe i bulwiaste (bez cebuli) w uprawie polowej</v>
      </c>
      <c r="C355" s="211" t="s">
        <v>354</v>
      </c>
      <c r="D355" s="211" t="s">
        <v>183</v>
      </c>
      <c r="E355" s="211" t="s">
        <v>149</v>
      </c>
      <c r="F355" s="212">
        <v>234.21</v>
      </c>
      <c r="G355" s="212">
        <v>90.36</v>
      </c>
      <c r="I355" s="213"/>
    </row>
    <row r="356" spans="1:9" ht="16.5" hidden="1" x14ac:dyDescent="0.3">
      <c r="A356" s="211" t="s">
        <v>353</v>
      </c>
      <c r="B356" s="211" t="str">
        <f>Tabela_NS_S_OUT[[#This Row],[FADN_REG]]&amp;Tabela_NS_S_OUT[[#This Row],[NAZWA]]</f>
        <v>BInne warzywa korzeniowe i bulwiaste (bez cebuli) w uprawie polowej</v>
      </c>
      <c r="C356" s="211" t="s">
        <v>354</v>
      </c>
      <c r="D356" s="211" t="s">
        <v>183</v>
      </c>
      <c r="E356" s="211" t="s">
        <v>150</v>
      </c>
      <c r="F356" s="212">
        <v>369.86</v>
      </c>
      <c r="G356" s="212">
        <v>42.59</v>
      </c>
      <c r="I356" s="213"/>
    </row>
    <row r="357" spans="1:9" ht="16.5" hidden="1" x14ac:dyDescent="0.3">
      <c r="A357" s="211" t="s">
        <v>353</v>
      </c>
      <c r="B357" s="211" t="str">
        <f>Tabela_NS_S_OUT[[#This Row],[FADN_REG]]&amp;Tabela_NS_S_OUT[[#This Row],[NAZWA]]</f>
        <v>CInne warzywa korzeniowe i bulwiaste (bez cebuli) w uprawie polowej</v>
      </c>
      <c r="C357" s="211" t="s">
        <v>354</v>
      </c>
      <c r="D357" s="211" t="s">
        <v>183</v>
      </c>
      <c r="E357" s="211" t="s">
        <v>184</v>
      </c>
      <c r="F357" s="212">
        <v>317.58</v>
      </c>
      <c r="G357" s="212">
        <v>54.16</v>
      </c>
      <c r="I357" s="213"/>
    </row>
    <row r="358" spans="1:9" ht="16.5" hidden="1" x14ac:dyDescent="0.3">
      <c r="A358" s="211" t="s">
        <v>353</v>
      </c>
      <c r="B358" s="211" t="str">
        <f>Tabela_NS_S_OUT[[#This Row],[FADN_REG]]&amp;Tabela_NS_S_OUT[[#This Row],[NAZWA]]</f>
        <v>DInne warzywa korzeniowe i bulwiaste (bez cebuli) w uprawie polowej</v>
      </c>
      <c r="C358" s="211" t="s">
        <v>354</v>
      </c>
      <c r="D358" s="211" t="s">
        <v>183</v>
      </c>
      <c r="E358" s="211" t="s">
        <v>151</v>
      </c>
      <c r="F358" s="212">
        <v>257.58999999999997</v>
      </c>
      <c r="G358" s="212">
        <v>81.28</v>
      </c>
      <c r="I358" s="213"/>
    </row>
    <row r="359" spans="1:9" ht="16.5" hidden="1" x14ac:dyDescent="0.3">
      <c r="A359" s="211" t="s">
        <v>355</v>
      </c>
      <c r="B359" s="211" t="str">
        <f>Tabela_NS_S_OUT[[#This Row],[FADN_REG]]&amp;Tabela_NS_S_OUT[[#This Row],[NAZWA]]</f>
        <v>AWarzywa strączkowe do zbioru na zielono w uprawie polowej</v>
      </c>
      <c r="C359" s="211" t="s">
        <v>356</v>
      </c>
      <c r="D359" s="211" t="s">
        <v>183</v>
      </c>
      <c r="E359" s="211" t="s">
        <v>149</v>
      </c>
      <c r="F359" s="212">
        <v>67.11</v>
      </c>
      <c r="G359" s="212">
        <v>98.23</v>
      </c>
      <c r="I359" s="213"/>
    </row>
    <row r="360" spans="1:9" ht="16.5" hidden="1" x14ac:dyDescent="0.3">
      <c r="A360" s="211" t="s">
        <v>355</v>
      </c>
      <c r="B360" s="211" t="str">
        <f>Tabela_NS_S_OUT[[#This Row],[FADN_REG]]&amp;Tabela_NS_S_OUT[[#This Row],[NAZWA]]</f>
        <v>BWarzywa strączkowe do zbioru na zielono w uprawie polowej</v>
      </c>
      <c r="C360" s="211" t="s">
        <v>356</v>
      </c>
      <c r="D360" s="211" t="s">
        <v>183</v>
      </c>
      <c r="E360" s="211" t="s">
        <v>150</v>
      </c>
      <c r="F360" s="212">
        <v>80.010000000000005</v>
      </c>
      <c r="G360" s="212">
        <v>106.68</v>
      </c>
      <c r="I360" s="213"/>
    </row>
    <row r="361" spans="1:9" ht="16.5" hidden="1" x14ac:dyDescent="0.3">
      <c r="A361" s="211" t="s">
        <v>355</v>
      </c>
      <c r="B361" s="211" t="str">
        <f>Tabela_NS_S_OUT[[#This Row],[FADN_REG]]&amp;Tabela_NS_S_OUT[[#This Row],[NAZWA]]</f>
        <v>CWarzywa strączkowe do zbioru na zielono w uprawie polowej</v>
      </c>
      <c r="C361" s="211" t="s">
        <v>356</v>
      </c>
      <c r="D361" s="211" t="s">
        <v>183</v>
      </c>
      <c r="E361" s="211" t="s">
        <v>184</v>
      </c>
      <c r="F361" s="212">
        <v>81.739999999999995</v>
      </c>
      <c r="G361" s="212">
        <v>96.84</v>
      </c>
      <c r="I361" s="213"/>
    </row>
    <row r="362" spans="1:9" ht="16.5" hidden="1" x14ac:dyDescent="0.3">
      <c r="A362" s="211" t="s">
        <v>355</v>
      </c>
      <c r="B362" s="211" t="str">
        <f>Tabela_NS_S_OUT[[#This Row],[FADN_REG]]&amp;Tabela_NS_S_OUT[[#This Row],[NAZWA]]</f>
        <v>DWarzywa strączkowe do zbioru na zielono w uprawie polowej</v>
      </c>
      <c r="C362" s="211" t="s">
        <v>356</v>
      </c>
      <c r="D362" s="211" t="s">
        <v>183</v>
      </c>
      <c r="E362" s="211" t="s">
        <v>151</v>
      </c>
      <c r="F362" s="212">
        <v>71.19</v>
      </c>
      <c r="G362" s="212">
        <v>103.01</v>
      </c>
      <c r="I362" s="213"/>
    </row>
    <row r="363" spans="1:9" ht="16.5" hidden="1" x14ac:dyDescent="0.3">
      <c r="A363" s="211" t="s">
        <v>357</v>
      </c>
      <c r="B363" s="211" t="str">
        <f>Tabela_NS_S_OUT[[#This Row],[FADN_REG]]&amp;Tabela_NS_S_OUT[[#This Row],[NAZWA]]</f>
        <v>APomidory w uprawie pod osłonami wysokimi</v>
      </c>
      <c r="C363" s="211" t="s">
        <v>358</v>
      </c>
      <c r="D363" s="211" t="s">
        <v>183</v>
      </c>
      <c r="E363" s="211" t="s">
        <v>149</v>
      </c>
      <c r="F363" s="212">
        <v>1558.61</v>
      </c>
      <c r="G363" s="212">
        <v>269.37</v>
      </c>
      <c r="I363" s="213"/>
    </row>
    <row r="364" spans="1:9" ht="16.5" hidden="1" x14ac:dyDescent="0.3">
      <c r="A364" s="211" t="s">
        <v>357</v>
      </c>
      <c r="B364" s="211" t="str">
        <f>Tabela_NS_S_OUT[[#This Row],[FADN_REG]]&amp;Tabela_NS_S_OUT[[#This Row],[NAZWA]]</f>
        <v>BPomidory w uprawie pod osłonami wysokimi</v>
      </c>
      <c r="C364" s="211" t="s">
        <v>358</v>
      </c>
      <c r="D364" s="211" t="s">
        <v>183</v>
      </c>
      <c r="E364" s="211" t="s">
        <v>150</v>
      </c>
      <c r="F364" s="212">
        <v>3096.67</v>
      </c>
      <c r="G364" s="212">
        <v>236.61</v>
      </c>
      <c r="I364" s="213"/>
    </row>
    <row r="365" spans="1:9" ht="16.5" hidden="1" x14ac:dyDescent="0.3">
      <c r="A365" s="211" t="s">
        <v>357</v>
      </c>
      <c r="B365" s="211" t="str">
        <f>Tabela_NS_S_OUT[[#This Row],[FADN_REG]]&amp;Tabela_NS_S_OUT[[#This Row],[NAZWA]]</f>
        <v>CPomidory w uprawie pod osłonami wysokimi</v>
      </c>
      <c r="C365" s="211" t="s">
        <v>358</v>
      </c>
      <c r="D365" s="211" t="s">
        <v>183</v>
      </c>
      <c r="E365" s="211" t="s">
        <v>184</v>
      </c>
      <c r="F365" s="212">
        <v>624.67999999999995</v>
      </c>
      <c r="G365" s="212">
        <v>247.8</v>
      </c>
      <c r="I365" s="213"/>
    </row>
    <row r="366" spans="1:9" ht="16.5" hidden="1" x14ac:dyDescent="0.3">
      <c r="A366" s="211" t="s">
        <v>357</v>
      </c>
      <c r="B366" s="211" t="str">
        <f>Tabela_NS_S_OUT[[#This Row],[FADN_REG]]&amp;Tabela_NS_S_OUT[[#This Row],[NAZWA]]</f>
        <v>DPomidory w uprawie pod osłonami wysokimi</v>
      </c>
      <c r="C366" s="211" t="s">
        <v>358</v>
      </c>
      <c r="D366" s="211" t="s">
        <v>183</v>
      </c>
      <c r="E366" s="211" t="s">
        <v>151</v>
      </c>
      <c r="F366" s="212">
        <v>1937.24</v>
      </c>
      <c r="G366" s="212">
        <v>251.25</v>
      </c>
      <c r="I366" s="213"/>
    </row>
    <row r="367" spans="1:9" ht="16.5" hidden="1" x14ac:dyDescent="0.3">
      <c r="A367" s="211" t="s">
        <v>359</v>
      </c>
      <c r="B367" s="211" t="str">
        <f>Tabela_NS_S_OUT[[#This Row],[FADN_REG]]&amp;Tabela_NS_S_OUT[[#This Row],[NAZWA]]</f>
        <v>AOgórki w uprawie pod osłonami wysokimi</v>
      </c>
      <c r="C367" s="211" t="s">
        <v>360</v>
      </c>
      <c r="D367" s="211" t="s">
        <v>183</v>
      </c>
      <c r="E367" s="211" t="s">
        <v>149</v>
      </c>
      <c r="F367" s="212">
        <v>975.3</v>
      </c>
      <c r="G367" s="212">
        <v>212.1</v>
      </c>
      <c r="I367" s="213"/>
    </row>
    <row r="368" spans="1:9" ht="16.5" hidden="1" x14ac:dyDescent="0.3">
      <c r="A368" s="211" t="s">
        <v>359</v>
      </c>
      <c r="B368" s="211" t="str">
        <f>Tabela_NS_S_OUT[[#This Row],[FADN_REG]]&amp;Tabela_NS_S_OUT[[#This Row],[NAZWA]]</f>
        <v>BOgórki w uprawie pod osłonami wysokimi</v>
      </c>
      <c r="C368" s="211" t="s">
        <v>360</v>
      </c>
      <c r="D368" s="211" t="s">
        <v>183</v>
      </c>
      <c r="E368" s="211" t="s">
        <v>150</v>
      </c>
      <c r="F368" s="212">
        <v>2273.54</v>
      </c>
      <c r="G368" s="212">
        <v>198.99</v>
      </c>
      <c r="I368" s="213"/>
    </row>
    <row r="369" spans="1:9" ht="16.5" hidden="1" x14ac:dyDescent="0.3">
      <c r="A369" s="211" t="s">
        <v>359</v>
      </c>
      <c r="B369" s="211" t="str">
        <f>Tabela_NS_S_OUT[[#This Row],[FADN_REG]]&amp;Tabela_NS_S_OUT[[#This Row],[NAZWA]]</f>
        <v>COgórki w uprawie pod osłonami wysokimi</v>
      </c>
      <c r="C369" s="211" t="s">
        <v>360</v>
      </c>
      <c r="D369" s="211" t="s">
        <v>183</v>
      </c>
      <c r="E369" s="211" t="s">
        <v>184</v>
      </c>
      <c r="F369" s="212">
        <v>1374.45</v>
      </c>
      <c r="G369" s="212">
        <v>226.55</v>
      </c>
      <c r="I369" s="213"/>
    </row>
    <row r="370" spans="1:9" ht="16.5" hidden="1" x14ac:dyDescent="0.3">
      <c r="A370" s="211" t="s">
        <v>359</v>
      </c>
      <c r="B370" s="211" t="str">
        <f>Tabela_NS_S_OUT[[#This Row],[FADN_REG]]&amp;Tabela_NS_S_OUT[[#This Row],[NAZWA]]</f>
        <v>DOgórki w uprawie pod osłonami wysokimi</v>
      </c>
      <c r="C370" s="211" t="s">
        <v>360</v>
      </c>
      <c r="D370" s="211" t="s">
        <v>183</v>
      </c>
      <c r="E370" s="211" t="s">
        <v>151</v>
      </c>
      <c r="F370" s="212">
        <v>2415.61</v>
      </c>
      <c r="G370" s="212">
        <v>225.24</v>
      </c>
      <c r="I370" s="213"/>
    </row>
    <row r="371" spans="1:9" ht="16.5" hidden="1" x14ac:dyDescent="0.3">
      <c r="A371" s="211" t="s">
        <v>361</v>
      </c>
      <c r="B371" s="211" t="str">
        <f>Tabela_NS_S_OUT[[#This Row],[FADN_REG]]&amp;Tabela_NS_S_OUT[[#This Row],[NAZWA]]</f>
        <v>AInne warzywa uprawiane dla owoców i kwiatów w uprawie pod osłonami wysokimi</v>
      </c>
      <c r="C371" s="211" t="s">
        <v>362</v>
      </c>
      <c r="D371" s="211" t="s">
        <v>183</v>
      </c>
      <c r="E371" s="211" t="s">
        <v>149</v>
      </c>
      <c r="F371" s="212">
        <v>444.66</v>
      </c>
      <c r="G371" s="212">
        <v>229.77</v>
      </c>
      <c r="I371" s="213"/>
    </row>
    <row r="372" spans="1:9" ht="16.5" hidden="1" x14ac:dyDescent="0.3">
      <c r="A372" s="211" t="s">
        <v>361</v>
      </c>
      <c r="B372" s="211" t="str">
        <f>Tabela_NS_S_OUT[[#This Row],[FADN_REG]]&amp;Tabela_NS_S_OUT[[#This Row],[NAZWA]]</f>
        <v>BInne warzywa uprawiane dla owoców i kwiatów w uprawie pod osłonami wysokimi</v>
      </c>
      <c r="C372" s="211" t="s">
        <v>362</v>
      </c>
      <c r="D372" s="211" t="s">
        <v>183</v>
      </c>
      <c r="E372" s="211" t="s">
        <v>150</v>
      </c>
      <c r="F372" s="212">
        <v>444.66</v>
      </c>
      <c r="G372" s="212">
        <v>229.77</v>
      </c>
      <c r="I372" s="213"/>
    </row>
    <row r="373" spans="1:9" ht="16.5" hidden="1" x14ac:dyDescent="0.3">
      <c r="A373" s="211" t="s">
        <v>361</v>
      </c>
      <c r="B373" s="211" t="str">
        <f>Tabela_NS_S_OUT[[#This Row],[FADN_REG]]&amp;Tabela_NS_S_OUT[[#This Row],[NAZWA]]</f>
        <v>CInne warzywa uprawiane dla owoców i kwiatów w uprawie pod osłonami wysokimi</v>
      </c>
      <c r="C373" s="211" t="s">
        <v>362</v>
      </c>
      <c r="D373" s="211" t="s">
        <v>183</v>
      </c>
      <c r="E373" s="211" t="s">
        <v>184</v>
      </c>
      <c r="F373" s="212">
        <v>444.35</v>
      </c>
      <c r="G373" s="212">
        <v>229.65</v>
      </c>
      <c r="I373" s="213"/>
    </row>
    <row r="374" spans="1:9" ht="16.5" hidden="1" x14ac:dyDescent="0.3">
      <c r="A374" s="211" t="s">
        <v>361</v>
      </c>
      <c r="B374" s="211" t="str">
        <f>Tabela_NS_S_OUT[[#This Row],[FADN_REG]]&amp;Tabela_NS_S_OUT[[#This Row],[NAZWA]]</f>
        <v>DInne warzywa uprawiane dla owoców i kwiatów w uprawie pod osłonami wysokimi</v>
      </c>
      <c r="C374" s="211" t="s">
        <v>362</v>
      </c>
      <c r="D374" s="211" t="s">
        <v>183</v>
      </c>
      <c r="E374" s="211" t="s">
        <v>151</v>
      </c>
      <c r="F374" s="212">
        <v>444.66</v>
      </c>
      <c r="G374" s="212">
        <v>229.77</v>
      </c>
      <c r="I374" s="213"/>
    </row>
    <row r="375" spans="1:9" ht="16.5" hidden="1" x14ac:dyDescent="0.3">
      <c r="A375" s="211" t="s">
        <v>363</v>
      </c>
      <c r="B375" s="211" t="str">
        <f>Tabela_NS_S_OUT[[#This Row],[FADN_REG]]&amp;Tabela_NS_S_OUT[[#This Row],[NAZWA]]</f>
        <v>AKapusta w uprawie pod osłonami wysokimi</v>
      </c>
      <c r="C375" s="211" t="s">
        <v>364</v>
      </c>
      <c r="D375" s="211" t="s">
        <v>183</v>
      </c>
      <c r="E375" s="211" t="s">
        <v>149</v>
      </c>
      <c r="F375" s="212">
        <v>536.75</v>
      </c>
      <c r="G375" s="212">
        <v>297.27999999999997</v>
      </c>
      <c r="I375" s="213"/>
    </row>
    <row r="376" spans="1:9" ht="16.5" hidden="1" x14ac:dyDescent="0.3">
      <c r="A376" s="211" t="s">
        <v>363</v>
      </c>
      <c r="B376" s="211" t="str">
        <f>Tabela_NS_S_OUT[[#This Row],[FADN_REG]]&amp;Tabela_NS_S_OUT[[#This Row],[NAZWA]]</f>
        <v>BKapusta w uprawie pod osłonami wysokimi</v>
      </c>
      <c r="C376" s="211" t="s">
        <v>364</v>
      </c>
      <c r="D376" s="211" t="s">
        <v>183</v>
      </c>
      <c r="E376" s="211" t="s">
        <v>150</v>
      </c>
      <c r="F376" s="212">
        <v>414.29</v>
      </c>
      <c r="G376" s="212">
        <v>229.03</v>
      </c>
      <c r="I376" s="213"/>
    </row>
    <row r="377" spans="1:9" ht="16.5" hidden="1" x14ac:dyDescent="0.3">
      <c r="A377" s="211" t="s">
        <v>363</v>
      </c>
      <c r="B377" s="211" t="str">
        <f>Tabela_NS_S_OUT[[#This Row],[FADN_REG]]&amp;Tabela_NS_S_OUT[[#This Row],[NAZWA]]</f>
        <v>CKapusta w uprawie pod osłonami wysokimi</v>
      </c>
      <c r="C377" s="211" t="s">
        <v>364</v>
      </c>
      <c r="D377" s="211" t="s">
        <v>183</v>
      </c>
      <c r="E377" s="211" t="s">
        <v>184</v>
      </c>
      <c r="F377" s="212">
        <v>467.42</v>
      </c>
      <c r="G377" s="212">
        <v>189.14</v>
      </c>
      <c r="I377" s="213"/>
    </row>
    <row r="378" spans="1:9" ht="16.5" hidden="1" x14ac:dyDescent="0.3">
      <c r="A378" s="211" t="s">
        <v>363</v>
      </c>
      <c r="B378" s="211" t="str">
        <f>Tabela_NS_S_OUT[[#This Row],[FADN_REG]]&amp;Tabela_NS_S_OUT[[#This Row],[NAZWA]]</f>
        <v>DKapusta w uprawie pod osłonami wysokimi</v>
      </c>
      <c r="C378" s="211" t="s">
        <v>364</v>
      </c>
      <c r="D378" s="211" t="s">
        <v>183</v>
      </c>
      <c r="E378" s="211" t="s">
        <v>151</v>
      </c>
      <c r="F378" s="212">
        <v>461.28</v>
      </c>
      <c r="G378" s="212">
        <v>192.76</v>
      </c>
      <c r="I378" s="213"/>
    </row>
    <row r="379" spans="1:9" ht="16.5" hidden="1" x14ac:dyDescent="0.3">
      <c r="A379" s="211" t="s">
        <v>365</v>
      </c>
      <c r="B379" s="211" t="str">
        <f>Tabela_NS_S_OUT[[#This Row],[FADN_REG]]&amp;Tabela_NS_S_OUT[[#This Row],[NAZWA]]</f>
        <v>AInne warzywa liściaste i łodygowe (bez kapusty) w uprawie pod osłonami wysokimi</v>
      </c>
      <c r="C379" s="211" t="s">
        <v>366</v>
      </c>
      <c r="D379" s="211" t="s">
        <v>183</v>
      </c>
      <c r="E379" s="211" t="s">
        <v>149</v>
      </c>
      <c r="F379" s="212">
        <v>321.27999999999997</v>
      </c>
      <c r="G379" s="212">
        <v>523.37</v>
      </c>
      <c r="I379" s="213"/>
    </row>
    <row r="380" spans="1:9" ht="16.5" hidden="1" x14ac:dyDescent="0.3">
      <c r="A380" s="211" t="s">
        <v>365</v>
      </c>
      <c r="B380" s="211" t="str">
        <f>Tabela_NS_S_OUT[[#This Row],[FADN_REG]]&amp;Tabela_NS_S_OUT[[#This Row],[NAZWA]]</f>
        <v>BInne warzywa liściaste i łodygowe (bez kapusty) w uprawie pod osłonami wysokimi</v>
      </c>
      <c r="C380" s="211" t="s">
        <v>366</v>
      </c>
      <c r="D380" s="211" t="s">
        <v>183</v>
      </c>
      <c r="E380" s="211" t="s">
        <v>150</v>
      </c>
      <c r="F380" s="212">
        <v>767.26</v>
      </c>
      <c r="G380" s="212">
        <v>533.87</v>
      </c>
      <c r="I380" s="213"/>
    </row>
    <row r="381" spans="1:9" ht="16.5" hidden="1" x14ac:dyDescent="0.3">
      <c r="A381" s="211" t="s">
        <v>365</v>
      </c>
      <c r="B381" s="211" t="str">
        <f>Tabela_NS_S_OUT[[#This Row],[FADN_REG]]&amp;Tabela_NS_S_OUT[[#This Row],[NAZWA]]</f>
        <v>CInne warzywa liściaste i łodygowe (bez kapusty) w uprawie pod osłonami wysokimi</v>
      </c>
      <c r="C381" s="211" t="s">
        <v>366</v>
      </c>
      <c r="D381" s="211" t="s">
        <v>183</v>
      </c>
      <c r="E381" s="211" t="s">
        <v>184</v>
      </c>
      <c r="F381" s="212">
        <v>807.8</v>
      </c>
      <c r="G381" s="212">
        <v>326.19</v>
      </c>
      <c r="I381" s="213"/>
    </row>
    <row r="382" spans="1:9" ht="16.5" hidden="1" x14ac:dyDescent="0.3">
      <c r="A382" s="211" t="s">
        <v>365</v>
      </c>
      <c r="B382" s="211" t="str">
        <f>Tabela_NS_S_OUT[[#This Row],[FADN_REG]]&amp;Tabela_NS_S_OUT[[#This Row],[NAZWA]]</f>
        <v>DInne warzywa liściaste i łodygowe (bez kapusty) w uprawie pod osłonami wysokimi</v>
      </c>
      <c r="C382" s="211" t="s">
        <v>366</v>
      </c>
      <c r="D382" s="211" t="s">
        <v>183</v>
      </c>
      <c r="E382" s="211" t="s">
        <v>151</v>
      </c>
      <c r="F382" s="212">
        <v>767.26</v>
      </c>
      <c r="G382" s="212">
        <v>336.11</v>
      </c>
      <c r="I382" s="213"/>
    </row>
    <row r="383" spans="1:9" ht="16.5" hidden="1" x14ac:dyDescent="0.3">
      <c r="A383" s="211" t="s">
        <v>367</v>
      </c>
      <c r="B383" s="211" t="str">
        <f>Tabela_NS_S_OUT[[#This Row],[FADN_REG]]&amp;Tabela_NS_S_OUT[[#This Row],[NAZWA]]</f>
        <v>ACebula w uprawie pod osłonami wysokimi</v>
      </c>
      <c r="C383" s="211" t="s">
        <v>368</v>
      </c>
      <c r="D383" s="211" t="s">
        <v>183</v>
      </c>
      <c r="E383" s="211" t="s">
        <v>149</v>
      </c>
      <c r="F383" s="212">
        <v>499.13</v>
      </c>
      <c r="G383" s="212">
        <v>355.81</v>
      </c>
      <c r="I383" s="213"/>
    </row>
    <row r="384" spans="1:9" ht="16.5" hidden="1" x14ac:dyDescent="0.3">
      <c r="A384" s="211" t="s">
        <v>367</v>
      </c>
      <c r="B384" s="211" t="str">
        <f>Tabela_NS_S_OUT[[#This Row],[FADN_REG]]&amp;Tabela_NS_S_OUT[[#This Row],[NAZWA]]</f>
        <v>BCebula w uprawie pod osłonami wysokimi</v>
      </c>
      <c r="C384" s="211" t="s">
        <v>368</v>
      </c>
      <c r="D384" s="211" t="s">
        <v>183</v>
      </c>
      <c r="E384" s="211" t="s">
        <v>150</v>
      </c>
      <c r="F384" s="212">
        <v>499.13</v>
      </c>
      <c r="G384" s="212">
        <v>355.81</v>
      </c>
      <c r="I384" s="213"/>
    </row>
    <row r="385" spans="1:9" ht="16.5" hidden="1" x14ac:dyDescent="0.3">
      <c r="A385" s="211" t="s">
        <v>367</v>
      </c>
      <c r="B385" s="211" t="str">
        <f>Tabela_NS_S_OUT[[#This Row],[FADN_REG]]&amp;Tabela_NS_S_OUT[[#This Row],[NAZWA]]</f>
        <v>CCebula w uprawie pod osłonami wysokimi</v>
      </c>
      <c r="C385" s="211" t="s">
        <v>368</v>
      </c>
      <c r="D385" s="211" t="s">
        <v>183</v>
      </c>
      <c r="E385" s="211" t="s">
        <v>184</v>
      </c>
      <c r="F385" s="212">
        <v>576.19000000000005</v>
      </c>
      <c r="G385" s="212">
        <v>349.85</v>
      </c>
      <c r="I385" s="213"/>
    </row>
    <row r="386" spans="1:9" ht="16.5" hidden="1" x14ac:dyDescent="0.3">
      <c r="A386" s="211" t="s">
        <v>367</v>
      </c>
      <c r="B386" s="211" t="str">
        <f>Tabela_NS_S_OUT[[#This Row],[FADN_REG]]&amp;Tabela_NS_S_OUT[[#This Row],[NAZWA]]</f>
        <v>DCebula w uprawie pod osłonami wysokimi</v>
      </c>
      <c r="C386" s="211" t="s">
        <v>368</v>
      </c>
      <c r="D386" s="211" t="s">
        <v>183</v>
      </c>
      <c r="E386" s="211" t="s">
        <v>151</v>
      </c>
      <c r="F386" s="212">
        <v>499.13</v>
      </c>
      <c r="G386" s="212">
        <v>355.81</v>
      </c>
      <c r="I386" s="213"/>
    </row>
    <row r="387" spans="1:9" ht="16.5" hidden="1" x14ac:dyDescent="0.3">
      <c r="A387" s="211" t="s">
        <v>369</v>
      </c>
      <c r="B387" s="211" t="str">
        <f>Tabela_NS_S_OUT[[#This Row],[FADN_REG]]&amp;Tabela_NS_S_OUT[[#This Row],[NAZWA]]</f>
        <v>AInne warzywa korzeniowe i bulwiaste (bez cebuli) w uprawie pod osłonami wysokimi</v>
      </c>
      <c r="C387" s="211" t="s">
        <v>370</v>
      </c>
      <c r="D387" s="211" t="s">
        <v>183</v>
      </c>
      <c r="E387" s="211" t="s">
        <v>149</v>
      </c>
      <c r="F387" s="212">
        <v>586.07000000000005</v>
      </c>
      <c r="G387" s="212">
        <v>383.65</v>
      </c>
      <c r="I387" s="213"/>
    </row>
    <row r="388" spans="1:9" ht="16.5" hidden="1" x14ac:dyDescent="0.3">
      <c r="A388" s="211" t="s">
        <v>369</v>
      </c>
      <c r="B388" s="211" t="str">
        <f>Tabela_NS_S_OUT[[#This Row],[FADN_REG]]&amp;Tabela_NS_S_OUT[[#This Row],[NAZWA]]</f>
        <v>BInne warzywa korzeniowe i bulwiaste (bez cebuli) w uprawie pod osłonami wysokimi</v>
      </c>
      <c r="C388" s="211" t="s">
        <v>370</v>
      </c>
      <c r="D388" s="211" t="s">
        <v>183</v>
      </c>
      <c r="E388" s="211" t="s">
        <v>150</v>
      </c>
      <c r="F388" s="212">
        <v>586.07000000000005</v>
      </c>
      <c r="G388" s="212">
        <v>383.65</v>
      </c>
      <c r="I388" s="213"/>
    </row>
    <row r="389" spans="1:9" ht="16.5" hidden="1" x14ac:dyDescent="0.3">
      <c r="A389" s="211" t="s">
        <v>369</v>
      </c>
      <c r="B389" s="211" t="str">
        <f>Tabela_NS_S_OUT[[#This Row],[FADN_REG]]&amp;Tabela_NS_S_OUT[[#This Row],[NAZWA]]</f>
        <v>CInne warzywa korzeniowe i bulwiaste (bez cebuli) w uprawie pod osłonami wysokimi</v>
      </c>
      <c r="C389" s="211" t="s">
        <v>370</v>
      </c>
      <c r="D389" s="211" t="s">
        <v>183</v>
      </c>
      <c r="E389" s="211" t="s">
        <v>184</v>
      </c>
      <c r="F389" s="212">
        <v>699.38</v>
      </c>
      <c r="G389" s="212">
        <v>372.12</v>
      </c>
      <c r="I389" s="213"/>
    </row>
    <row r="390" spans="1:9" ht="16.5" hidden="1" x14ac:dyDescent="0.3">
      <c r="A390" s="211" t="s">
        <v>369</v>
      </c>
      <c r="B390" s="211" t="str">
        <f>Tabela_NS_S_OUT[[#This Row],[FADN_REG]]&amp;Tabela_NS_S_OUT[[#This Row],[NAZWA]]</f>
        <v>DInne warzywa korzeniowe i bulwiaste (bez cebuli) w uprawie pod osłonami wysokimi</v>
      </c>
      <c r="C390" s="211" t="s">
        <v>370</v>
      </c>
      <c r="D390" s="211" t="s">
        <v>183</v>
      </c>
      <c r="E390" s="211" t="s">
        <v>151</v>
      </c>
      <c r="F390" s="212">
        <v>586.07000000000005</v>
      </c>
      <c r="G390" s="212">
        <v>383.65</v>
      </c>
      <c r="I390" s="213"/>
    </row>
    <row r="391" spans="1:9" ht="16.5" hidden="1" x14ac:dyDescent="0.3">
      <c r="A391" s="211" t="s">
        <v>371</v>
      </c>
      <c r="B391" s="211" t="str">
        <f>Tabela_NS_S_OUT[[#This Row],[FADN_REG]]&amp;Tabela_NS_S_OUT[[#This Row],[NAZWA]]</f>
        <v>AWarzywa strączkowe do zbioru na zielono w uprawie pod osłonami wysokimi</v>
      </c>
      <c r="C391" s="211" t="s">
        <v>372</v>
      </c>
      <c r="D391" s="211" t="s">
        <v>183</v>
      </c>
      <c r="E391" s="211" t="s">
        <v>149</v>
      </c>
      <c r="F391" s="212">
        <v>134.55000000000001</v>
      </c>
      <c r="G391" s="212">
        <v>522.70000000000005</v>
      </c>
      <c r="I391" s="213"/>
    </row>
    <row r="392" spans="1:9" ht="16.5" hidden="1" x14ac:dyDescent="0.3">
      <c r="A392" s="211" t="s">
        <v>371</v>
      </c>
      <c r="B392" s="211" t="str">
        <f>Tabela_NS_S_OUT[[#This Row],[FADN_REG]]&amp;Tabela_NS_S_OUT[[#This Row],[NAZWA]]</f>
        <v>BWarzywa strączkowe do zbioru na zielono w uprawie pod osłonami wysokimi</v>
      </c>
      <c r="C392" s="211" t="s">
        <v>372</v>
      </c>
      <c r="D392" s="211" t="s">
        <v>183</v>
      </c>
      <c r="E392" s="211" t="s">
        <v>150</v>
      </c>
      <c r="F392" s="212">
        <v>183.63</v>
      </c>
      <c r="G392" s="212">
        <v>522.70000000000005</v>
      </c>
      <c r="I392" s="213"/>
    </row>
    <row r="393" spans="1:9" ht="16.5" hidden="1" x14ac:dyDescent="0.3">
      <c r="A393" s="211" t="s">
        <v>371</v>
      </c>
      <c r="B393" s="211" t="str">
        <f>Tabela_NS_S_OUT[[#This Row],[FADN_REG]]&amp;Tabela_NS_S_OUT[[#This Row],[NAZWA]]</f>
        <v>CWarzywa strączkowe do zbioru na zielono w uprawie pod osłonami wysokimi</v>
      </c>
      <c r="C393" s="211" t="s">
        <v>372</v>
      </c>
      <c r="D393" s="211" t="s">
        <v>183</v>
      </c>
      <c r="E393" s="211" t="s">
        <v>184</v>
      </c>
      <c r="F393" s="212">
        <v>184.62</v>
      </c>
      <c r="G393" s="212">
        <v>502.01</v>
      </c>
      <c r="I393" s="213"/>
    </row>
    <row r="394" spans="1:9" ht="16.5" hidden="1" x14ac:dyDescent="0.3">
      <c r="A394" s="211" t="s">
        <v>371</v>
      </c>
      <c r="B394" s="211" t="str">
        <f>Tabela_NS_S_OUT[[#This Row],[FADN_REG]]&amp;Tabela_NS_S_OUT[[#This Row],[NAZWA]]</f>
        <v>DWarzywa strączkowe do zbioru na zielono w uprawie pod osłonami wysokimi</v>
      </c>
      <c r="C394" s="211" t="s">
        <v>372</v>
      </c>
      <c r="D394" s="211" t="s">
        <v>183</v>
      </c>
      <c r="E394" s="211" t="s">
        <v>151</v>
      </c>
      <c r="F394" s="212">
        <v>183.63</v>
      </c>
      <c r="G394" s="212">
        <v>522.70000000000005</v>
      </c>
      <c r="I394" s="213"/>
    </row>
    <row r="395" spans="1:9" ht="16.5" hidden="1" x14ac:dyDescent="0.3">
      <c r="A395" s="211" t="s">
        <v>373</v>
      </c>
      <c r="B395" s="211" t="str">
        <f>Tabela_NS_S_OUT[[#This Row],[FADN_REG]]&amp;Tabela_NS_S_OUT[[#This Row],[NAZWA]]</f>
        <v>AKwiaty i inne rośliny ozdobne</v>
      </c>
      <c r="C395" s="211" t="s">
        <v>374</v>
      </c>
      <c r="D395" s="211" t="s">
        <v>375</v>
      </c>
      <c r="E395" s="211" t="s">
        <v>149</v>
      </c>
      <c r="F395" s="212">
        <v>245853.86</v>
      </c>
      <c r="G395" s="212">
        <v>2.27</v>
      </c>
      <c r="I395" s="213"/>
    </row>
    <row r="396" spans="1:9" ht="16.5" hidden="1" x14ac:dyDescent="0.3">
      <c r="A396" s="211" t="s">
        <v>373</v>
      </c>
      <c r="B396" s="211" t="str">
        <f>Tabela_NS_S_OUT[[#This Row],[FADN_REG]]&amp;Tabela_NS_S_OUT[[#This Row],[NAZWA]]</f>
        <v>BKwiaty i inne rośliny ozdobne</v>
      </c>
      <c r="C396" s="211" t="s">
        <v>374</v>
      </c>
      <c r="D396" s="211" t="s">
        <v>375</v>
      </c>
      <c r="E396" s="211" t="s">
        <v>150</v>
      </c>
      <c r="F396" s="212">
        <v>168839.14</v>
      </c>
      <c r="G396" s="212">
        <v>2.0099999999999998</v>
      </c>
      <c r="I396" s="213"/>
    </row>
    <row r="397" spans="1:9" ht="16.5" hidden="1" x14ac:dyDescent="0.3">
      <c r="A397" s="211" t="s">
        <v>373</v>
      </c>
      <c r="B397" s="211" t="str">
        <f>Tabela_NS_S_OUT[[#This Row],[FADN_REG]]&amp;Tabela_NS_S_OUT[[#This Row],[NAZWA]]</f>
        <v>CKwiaty i inne rośliny ozdobne</v>
      </c>
      <c r="C397" s="211" t="s">
        <v>374</v>
      </c>
      <c r="D397" s="211" t="s">
        <v>375</v>
      </c>
      <c r="E397" s="211" t="s">
        <v>184</v>
      </c>
      <c r="F397" s="212">
        <v>177031.43</v>
      </c>
      <c r="G397" s="212">
        <v>1.85</v>
      </c>
      <c r="I397" s="213"/>
    </row>
    <row r="398" spans="1:9" ht="16.5" hidden="1" x14ac:dyDescent="0.3">
      <c r="A398" s="211" t="s">
        <v>373</v>
      </c>
      <c r="B398" s="211" t="str">
        <f>Tabela_NS_S_OUT[[#This Row],[FADN_REG]]&amp;Tabela_NS_S_OUT[[#This Row],[NAZWA]]</f>
        <v>DKwiaty i inne rośliny ozdobne</v>
      </c>
      <c r="C398" s="211" t="s">
        <v>374</v>
      </c>
      <c r="D398" s="211" t="s">
        <v>375</v>
      </c>
      <c r="E398" s="211" t="s">
        <v>151</v>
      </c>
      <c r="F398" s="212">
        <v>334786.2</v>
      </c>
      <c r="G398" s="212">
        <v>2.38</v>
      </c>
      <c r="I398" s="213"/>
    </row>
    <row r="399" spans="1:9" ht="16.5" hidden="1" x14ac:dyDescent="0.3">
      <c r="A399" s="211" t="s">
        <v>376</v>
      </c>
      <c r="B399" s="211" t="str">
        <f>Tabela_NS_S_OUT[[#This Row],[FADN_REG]]&amp;Tabela_NS_S_OUT[[#This Row],[NAZWA]]</f>
        <v>AKwiaty i inne rośliny ozdobne w uprawie polowej</v>
      </c>
      <c r="C399" s="211" t="s">
        <v>377</v>
      </c>
      <c r="D399" s="211" t="s">
        <v>375</v>
      </c>
      <c r="E399" s="211" t="s">
        <v>149</v>
      </c>
      <c r="F399" s="212">
        <v>101162.75</v>
      </c>
      <c r="G399" s="212">
        <v>1.1200000000000001</v>
      </c>
      <c r="I399" s="213"/>
    </row>
    <row r="400" spans="1:9" ht="16.5" hidden="1" x14ac:dyDescent="0.3">
      <c r="A400" s="211" t="s">
        <v>376</v>
      </c>
      <c r="B400" s="211" t="str">
        <f>Tabela_NS_S_OUT[[#This Row],[FADN_REG]]&amp;Tabela_NS_S_OUT[[#This Row],[NAZWA]]</f>
        <v>BKwiaty i inne rośliny ozdobne w uprawie polowej</v>
      </c>
      <c r="C400" s="211" t="s">
        <v>377</v>
      </c>
      <c r="D400" s="211" t="s">
        <v>375</v>
      </c>
      <c r="E400" s="211" t="s">
        <v>150</v>
      </c>
      <c r="F400" s="212">
        <v>111353.69</v>
      </c>
      <c r="G400" s="212">
        <v>0.67</v>
      </c>
      <c r="I400" s="213"/>
    </row>
    <row r="401" spans="1:9" ht="16.5" hidden="1" x14ac:dyDescent="0.3">
      <c r="A401" s="211" t="s">
        <v>376</v>
      </c>
      <c r="B401" s="211" t="str">
        <f>Tabela_NS_S_OUT[[#This Row],[FADN_REG]]&amp;Tabela_NS_S_OUT[[#This Row],[NAZWA]]</f>
        <v>CKwiaty i inne rośliny ozdobne w uprawie polowej</v>
      </c>
      <c r="C401" s="211" t="s">
        <v>377</v>
      </c>
      <c r="D401" s="211" t="s">
        <v>375</v>
      </c>
      <c r="E401" s="211" t="s">
        <v>184</v>
      </c>
      <c r="F401" s="212">
        <v>116881.11</v>
      </c>
      <c r="G401" s="212">
        <v>0.78</v>
      </c>
      <c r="I401" s="213"/>
    </row>
    <row r="402" spans="1:9" ht="16.5" hidden="1" x14ac:dyDescent="0.3">
      <c r="A402" s="211" t="s">
        <v>376</v>
      </c>
      <c r="B402" s="211" t="str">
        <f>Tabela_NS_S_OUT[[#This Row],[FADN_REG]]&amp;Tabela_NS_S_OUT[[#This Row],[NAZWA]]</f>
        <v>DKwiaty i inne rośliny ozdobne w uprawie polowej</v>
      </c>
      <c r="C402" s="211" t="s">
        <v>377</v>
      </c>
      <c r="D402" s="211" t="s">
        <v>375</v>
      </c>
      <c r="E402" s="211" t="s">
        <v>151</v>
      </c>
      <c r="F402" s="212">
        <v>52879.58</v>
      </c>
      <c r="G402" s="212">
        <v>2.59</v>
      </c>
      <c r="I402" s="213"/>
    </row>
    <row r="403" spans="1:9" ht="16.5" hidden="1" x14ac:dyDescent="0.3">
      <c r="A403" s="211" t="s">
        <v>378</v>
      </c>
      <c r="B403" s="211" t="str">
        <f>Tabela_NS_S_OUT[[#This Row],[FADN_REG]]&amp;Tabela_NS_S_OUT[[#This Row],[NAZWA]]</f>
        <v>AKwiaty cięte w uprawie polowej</v>
      </c>
      <c r="C403" s="211" t="s">
        <v>379</v>
      </c>
      <c r="D403" s="211" t="s">
        <v>375</v>
      </c>
      <c r="E403" s="211" t="s">
        <v>149</v>
      </c>
      <c r="F403" s="212">
        <v>100089.99</v>
      </c>
      <c r="G403" s="212">
        <v>0.69</v>
      </c>
      <c r="I403" s="213"/>
    </row>
    <row r="404" spans="1:9" ht="16.5" hidden="1" x14ac:dyDescent="0.3">
      <c r="A404" s="211" t="s">
        <v>378</v>
      </c>
      <c r="B404" s="211" t="str">
        <f>Tabela_NS_S_OUT[[#This Row],[FADN_REG]]&amp;Tabela_NS_S_OUT[[#This Row],[NAZWA]]</f>
        <v>BKwiaty cięte w uprawie polowej</v>
      </c>
      <c r="C404" s="211" t="s">
        <v>379</v>
      </c>
      <c r="D404" s="211" t="s">
        <v>375</v>
      </c>
      <c r="E404" s="211" t="s">
        <v>150</v>
      </c>
      <c r="F404" s="212">
        <v>100089.99</v>
      </c>
      <c r="G404" s="212">
        <v>0.69</v>
      </c>
      <c r="I404" s="213"/>
    </row>
    <row r="405" spans="1:9" ht="16.5" hidden="1" x14ac:dyDescent="0.3">
      <c r="A405" s="211" t="s">
        <v>378</v>
      </c>
      <c r="B405" s="211" t="str">
        <f>Tabela_NS_S_OUT[[#This Row],[FADN_REG]]&amp;Tabela_NS_S_OUT[[#This Row],[NAZWA]]</f>
        <v>CKwiaty cięte w uprawie polowej</v>
      </c>
      <c r="C405" s="211" t="s">
        <v>379</v>
      </c>
      <c r="D405" s="211" t="s">
        <v>375</v>
      </c>
      <c r="E405" s="211" t="s">
        <v>184</v>
      </c>
      <c r="F405" s="212">
        <v>88761.32</v>
      </c>
      <c r="G405" s="212">
        <v>0.61</v>
      </c>
      <c r="I405" s="213"/>
    </row>
    <row r="406" spans="1:9" ht="16.5" hidden="1" x14ac:dyDescent="0.3">
      <c r="A406" s="211" t="s">
        <v>378</v>
      </c>
      <c r="B406" s="211" t="str">
        <f>Tabela_NS_S_OUT[[#This Row],[FADN_REG]]&amp;Tabela_NS_S_OUT[[#This Row],[NAZWA]]</f>
        <v>DKwiaty cięte w uprawie polowej</v>
      </c>
      <c r="C406" s="211" t="s">
        <v>379</v>
      </c>
      <c r="D406" s="211" t="s">
        <v>375</v>
      </c>
      <c r="E406" s="211" t="s">
        <v>151</v>
      </c>
      <c r="F406" s="212">
        <v>55026.55</v>
      </c>
      <c r="G406" s="212">
        <v>1.23</v>
      </c>
      <c r="I406" s="213"/>
    </row>
    <row r="407" spans="1:9" ht="16.5" hidden="1" x14ac:dyDescent="0.3">
      <c r="A407" s="211" t="s">
        <v>380</v>
      </c>
      <c r="B407" s="211" t="str">
        <f>Tabela_NS_S_OUT[[#This Row],[FADN_REG]]&amp;Tabela_NS_S_OUT[[#This Row],[NAZWA]]</f>
        <v>AKwiaty i inne rośliny ozdobne - całe rośliny w uprawie polowej</v>
      </c>
      <c r="C407" s="211" t="s">
        <v>381</v>
      </c>
      <c r="D407" s="211" t="s">
        <v>375</v>
      </c>
      <c r="E407" s="211" t="s">
        <v>149</v>
      </c>
      <c r="F407" s="212">
        <v>26555.57</v>
      </c>
      <c r="G407" s="212">
        <v>3.44</v>
      </c>
      <c r="I407" s="213"/>
    </row>
    <row r="408" spans="1:9" ht="16.5" hidden="1" x14ac:dyDescent="0.3">
      <c r="A408" s="211" t="s">
        <v>380</v>
      </c>
      <c r="B408" s="211" t="str">
        <f>Tabela_NS_S_OUT[[#This Row],[FADN_REG]]&amp;Tabela_NS_S_OUT[[#This Row],[NAZWA]]</f>
        <v>BKwiaty i inne rośliny ozdobne - całe rośliny w uprawie polowej</v>
      </c>
      <c r="C408" s="211" t="s">
        <v>381</v>
      </c>
      <c r="D408" s="211" t="s">
        <v>375</v>
      </c>
      <c r="E408" s="211" t="s">
        <v>150</v>
      </c>
      <c r="F408" s="212">
        <v>39082.35</v>
      </c>
      <c r="G408" s="212">
        <v>3.44</v>
      </c>
      <c r="I408" s="213"/>
    </row>
    <row r="409" spans="1:9" ht="16.5" hidden="1" x14ac:dyDescent="0.3">
      <c r="A409" s="211" t="s">
        <v>380</v>
      </c>
      <c r="B409" s="211" t="str">
        <f>Tabela_NS_S_OUT[[#This Row],[FADN_REG]]&amp;Tabela_NS_S_OUT[[#This Row],[NAZWA]]</f>
        <v>CKwiaty i inne rośliny ozdobne - całe rośliny w uprawie polowej</v>
      </c>
      <c r="C409" s="211" t="s">
        <v>381</v>
      </c>
      <c r="D409" s="211" t="s">
        <v>375</v>
      </c>
      <c r="E409" s="211" t="s">
        <v>184</v>
      </c>
      <c r="F409" s="212">
        <v>53157.39</v>
      </c>
      <c r="G409" s="212">
        <v>3.03</v>
      </c>
      <c r="I409" s="213"/>
    </row>
    <row r="410" spans="1:9" ht="16.5" hidden="1" x14ac:dyDescent="0.3">
      <c r="A410" s="211" t="s">
        <v>380</v>
      </c>
      <c r="B410" s="211" t="str">
        <f>Tabela_NS_S_OUT[[#This Row],[FADN_REG]]&amp;Tabela_NS_S_OUT[[#This Row],[NAZWA]]</f>
        <v>DKwiaty i inne rośliny ozdobne - całe rośliny w uprawie polowej</v>
      </c>
      <c r="C410" s="211" t="s">
        <v>381</v>
      </c>
      <c r="D410" s="211" t="s">
        <v>375</v>
      </c>
      <c r="E410" s="211" t="s">
        <v>151</v>
      </c>
      <c r="F410" s="212">
        <v>18511.87</v>
      </c>
      <c r="G410" s="212">
        <v>3.55</v>
      </c>
      <c r="I410" s="213"/>
    </row>
    <row r="411" spans="1:9" ht="16.5" hidden="1" x14ac:dyDescent="0.3">
      <c r="A411" s="211" t="s">
        <v>382</v>
      </c>
      <c r="B411" s="211" t="str">
        <f>Tabela_NS_S_OUT[[#This Row],[FADN_REG]]&amp;Tabela_NS_S_OUT[[#This Row],[NAZWA]]</f>
        <v>AKwiaty i inne rośliny ozdobne pod osłonami wysokimi</v>
      </c>
      <c r="C411" s="211" t="s">
        <v>383</v>
      </c>
      <c r="D411" s="211" t="s">
        <v>375</v>
      </c>
      <c r="E411" s="211" t="s">
        <v>149</v>
      </c>
      <c r="F411" s="212">
        <v>341837.7</v>
      </c>
      <c r="G411" s="212">
        <v>2.82</v>
      </c>
      <c r="I411" s="213"/>
    </row>
    <row r="412" spans="1:9" ht="16.5" hidden="1" x14ac:dyDescent="0.3">
      <c r="A412" s="211" t="s">
        <v>382</v>
      </c>
      <c r="B412" s="211" t="str">
        <f>Tabela_NS_S_OUT[[#This Row],[FADN_REG]]&amp;Tabela_NS_S_OUT[[#This Row],[NAZWA]]</f>
        <v>BKwiaty i inne rośliny ozdobne pod osłonami wysokimi</v>
      </c>
      <c r="C412" s="211" t="s">
        <v>383</v>
      </c>
      <c r="D412" s="211" t="s">
        <v>375</v>
      </c>
      <c r="E412" s="211" t="s">
        <v>150</v>
      </c>
      <c r="F412" s="212">
        <v>351398.99</v>
      </c>
      <c r="G412" s="212">
        <v>2.2000000000000002</v>
      </c>
      <c r="I412" s="213"/>
    </row>
    <row r="413" spans="1:9" ht="16.5" hidden="1" x14ac:dyDescent="0.3">
      <c r="A413" s="211" t="s">
        <v>382</v>
      </c>
      <c r="B413" s="211" t="str">
        <f>Tabela_NS_S_OUT[[#This Row],[FADN_REG]]&amp;Tabela_NS_S_OUT[[#This Row],[NAZWA]]</f>
        <v>CKwiaty i inne rośliny ozdobne pod osłonami wysokimi</v>
      </c>
      <c r="C413" s="211" t="s">
        <v>383</v>
      </c>
      <c r="D413" s="211" t="s">
        <v>375</v>
      </c>
      <c r="E413" s="211" t="s">
        <v>184</v>
      </c>
      <c r="F413" s="212">
        <v>274545.84999999998</v>
      </c>
      <c r="G413" s="212">
        <v>1.89</v>
      </c>
      <c r="I413" s="213"/>
    </row>
    <row r="414" spans="1:9" ht="16.5" hidden="1" x14ac:dyDescent="0.3">
      <c r="A414" s="211" t="s">
        <v>382</v>
      </c>
      <c r="B414" s="211" t="str">
        <f>Tabela_NS_S_OUT[[#This Row],[FADN_REG]]&amp;Tabela_NS_S_OUT[[#This Row],[NAZWA]]</f>
        <v>DKwiaty i inne rośliny ozdobne pod osłonami wysokimi</v>
      </c>
      <c r="C414" s="211" t="s">
        <v>383</v>
      </c>
      <c r="D414" s="211" t="s">
        <v>375</v>
      </c>
      <c r="E414" s="211" t="s">
        <v>151</v>
      </c>
      <c r="F414" s="212">
        <v>438740.35</v>
      </c>
      <c r="G414" s="212">
        <v>2.4900000000000002</v>
      </c>
      <c r="I414" s="213"/>
    </row>
    <row r="415" spans="1:9" ht="16.5" hidden="1" x14ac:dyDescent="0.3">
      <c r="A415" s="211" t="s">
        <v>384</v>
      </c>
      <c r="B415" s="211" t="str">
        <f>Tabela_NS_S_OUT[[#This Row],[FADN_REG]]&amp;Tabela_NS_S_OUT[[#This Row],[NAZWA]]</f>
        <v>AKwiaty cięte w uprawie pod osłonami wysokimi</v>
      </c>
      <c r="C415" s="211" t="s">
        <v>385</v>
      </c>
      <c r="D415" s="211" t="s">
        <v>375</v>
      </c>
      <c r="E415" s="211" t="s">
        <v>149</v>
      </c>
      <c r="F415" s="212">
        <v>477775.71</v>
      </c>
      <c r="G415" s="212">
        <v>7.27</v>
      </c>
      <c r="I415" s="213"/>
    </row>
    <row r="416" spans="1:9" ht="16.5" hidden="1" x14ac:dyDescent="0.3">
      <c r="A416" s="211" t="s">
        <v>384</v>
      </c>
      <c r="B416" s="211" t="str">
        <f>Tabela_NS_S_OUT[[#This Row],[FADN_REG]]&amp;Tabela_NS_S_OUT[[#This Row],[NAZWA]]</f>
        <v>BKwiaty cięte w uprawie pod osłonami wysokimi</v>
      </c>
      <c r="C416" s="211" t="s">
        <v>385</v>
      </c>
      <c r="D416" s="211" t="s">
        <v>375</v>
      </c>
      <c r="E416" s="211" t="s">
        <v>150</v>
      </c>
      <c r="F416" s="212">
        <v>303613.23</v>
      </c>
      <c r="G416" s="212">
        <v>2.0099999999999998</v>
      </c>
      <c r="I416" s="213"/>
    </row>
    <row r="417" spans="1:9" ht="16.5" hidden="1" x14ac:dyDescent="0.3">
      <c r="A417" s="211" t="s">
        <v>384</v>
      </c>
      <c r="B417" s="211" t="str">
        <f>Tabela_NS_S_OUT[[#This Row],[FADN_REG]]&amp;Tabela_NS_S_OUT[[#This Row],[NAZWA]]</f>
        <v>CKwiaty cięte w uprawie pod osłonami wysokimi</v>
      </c>
      <c r="C417" s="211" t="s">
        <v>385</v>
      </c>
      <c r="D417" s="211" t="s">
        <v>375</v>
      </c>
      <c r="E417" s="211" t="s">
        <v>184</v>
      </c>
      <c r="F417" s="212">
        <v>511091.93</v>
      </c>
      <c r="G417" s="212">
        <v>1.47</v>
      </c>
      <c r="I417" s="213"/>
    </row>
    <row r="418" spans="1:9" ht="16.5" hidden="1" x14ac:dyDescent="0.3">
      <c r="A418" s="211" t="s">
        <v>384</v>
      </c>
      <c r="B418" s="211" t="str">
        <f>Tabela_NS_S_OUT[[#This Row],[FADN_REG]]&amp;Tabela_NS_S_OUT[[#This Row],[NAZWA]]</f>
        <v>DKwiaty cięte w uprawie pod osłonami wysokimi</v>
      </c>
      <c r="C418" s="211" t="s">
        <v>385</v>
      </c>
      <c r="D418" s="211" t="s">
        <v>375</v>
      </c>
      <c r="E418" s="211" t="s">
        <v>151</v>
      </c>
      <c r="F418" s="212">
        <v>553076.03</v>
      </c>
      <c r="G418" s="212">
        <v>1.31</v>
      </c>
      <c r="I418" s="213"/>
    </row>
    <row r="419" spans="1:9" ht="16.5" hidden="1" x14ac:dyDescent="0.3">
      <c r="A419" s="211" t="s">
        <v>386</v>
      </c>
      <c r="B419" s="211" t="str">
        <f>Tabela_NS_S_OUT[[#This Row],[FADN_REG]]&amp;Tabela_NS_S_OUT[[#This Row],[NAZWA]]</f>
        <v>AKwiaty i inne rośliny ozdobne - całe rośliny w uprawie pod osłonami wysokimi</v>
      </c>
      <c r="C419" s="211" t="s">
        <v>387</v>
      </c>
      <c r="D419" s="211" t="s">
        <v>375</v>
      </c>
      <c r="E419" s="211" t="s">
        <v>149</v>
      </c>
      <c r="F419" s="212">
        <v>256692.53</v>
      </c>
      <c r="G419" s="212">
        <v>2.89</v>
      </c>
      <c r="I419" s="213"/>
    </row>
    <row r="420" spans="1:9" ht="16.5" hidden="1" x14ac:dyDescent="0.3">
      <c r="A420" s="211" t="s">
        <v>386</v>
      </c>
      <c r="B420" s="211" t="str">
        <f>Tabela_NS_S_OUT[[#This Row],[FADN_REG]]&amp;Tabela_NS_S_OUT[[#This Row],[NAZWA]]</f>
        <v>BKwiaty i inne rośliny ozdobne - całe rośliny w uprawie pod osłonami wysokimi</v>
      </c>
      <c r="C420" s="211" t="s">
        <v>387</v>
      </c>
      <c r="D420" s="211" t="s">
        <v>375</v>
      </c>
      <c r="E420" s="211" t="s">
        <v>150</v>
      </c>
      <c r="F420" s="212">
        <v>421445.04</v>
      </c>
      <c r="G420" s="212">
        <v>2.41</v>
      </c>
      <c r="I420" s="213"/>
    </row>
    <row r="421" spans="1:9" ht="16.5" hidden="1" x14ac:dyDescent="0.3">
      <c r="A421" s="211" t="s">
        <v>386</v>
      </c>
      <c r="B421" s="211" t="str">
        <f>Tabela_NS_S_OUT[[#This Row],[FADN_REG]]&amp;Tabela_NS_S_OUT[[#This Row],[NAZWA]]</f>
        <v>CKwiaty i inne rośliny ozdobne - całe rośliny w uprawie pod osłonami wysokimi</v>
      </c>
      <c r="C421" s="211" t="s">
        <v>387</v>
      </c>
      <c r="D421" s="211" t="s">
        <v>375</v>
      </c>
      <c r="E421" s="211" t="s">
        <v>184</v>
      </c>
      <c r="F421" s="212">
        <v>200452.63</v>
      </c>
      <c r="G421" s="212">
        <v>1.93</v>
      </c>
      <c r="I421" s="213"/>
    </row>
    <row r="422" spans="1:9" ht="16.5" hidden="1" x14ac:dyDescent="0.3">
      <c r="A422" s="211" t="s">
        <v>386</v>
      </c>
      <c r="B422" s="211" t="str">
        <f>Tabela_NS_S_OUT[[#This Row],[FADN_REG]]&amp;Tabela_NS_S_OUT[[#This Row],[NAZWA]]</f>
        <v>DKwiaty i inne rośliny ozdobne - całe rośliny w uprawie pod osłonami wysokimi</v>
      </c>
      <c r="C422" s="211" t="s">
        <v>387</v>
      </c>
      <c r="D422" s="211" t="s">
        <v>375</v>
      </c>
      <c r="E422" s="211" t="s">
        <v>151</v>
      </c>
      <c r="F422" s="212">
        <v>368391.94</v>
      </c>
      <c r="G422" s="212">
        <v>3.22</v>
      </c>
      <c r="I422" s="213"/>
    </row>
    <row r="423" spans="1:9" ht="16.5" hidden="1" x14ac:dyDescent="0.3">
      <c r="A423" s="211" t="s">
        <v>388</v>
      </c>
      <c r="B423" s="211" t="str">
        <f>Tabela_NS_S_OUT[[#This Row],[FADN_REG]]&amp;Tabela_NS_S_OUT[[#This Row],[NAZWA]]</f>
        <v>AOwoce</v>
      </c>
      <c r="C423" s="211" t="s">
        <v>389</v>
      </c>
      <c r="D423" s="211" t="s">
        <v>183</v>
      </c>
      <c r="E423" s="211" t="s">
        <v>149</v>
      </c>
      <c r="F423" s="212">
        <v>59.2</v>
      </c>
      <c r="G423" s="212">
        <v>167.34</v>
      </c>
      <c r="I423" s="213"/>
    </row>
    <row r="424" spans="1:9" ht="16.5" hidden="1" x14ac:dyDescent="0.3">
      <c r="A424" s="211" t="s">
        <v>388</v>
      </c>
      <c r="B424" s="211" t="str">
        <f>Tabela_NS_S_OUT[[#This Row],[FADN_REG]]&amp;Tabela_NS_S_OUT[[#This Row],[NAZWA]]</f>
        <v>BOwoce</v>
      </c>
      <c r="C424" s="211" t="s">
        <v>389</v>
      </c>
      <c r="D424" s="211" t="s">
        <v>183</v>
      </c>
      <c r="E424" s="211" t="s">
        <v>150</v>
      </c>
      <c r="F424" s="212">
        <v>144.86000000000001</v>
      </c>
      <c r="G424" s="212">
        <v>118.06</v>
      </c>
      <c r="I424" s="213"/>
    </row>
    <row r="425" spans="1:9" ht="16.5" hidden="1" x14ac:dyDescent="0.3">
      <c r="A425" s="211" t="s">
        <v>388</v>
      </c>
      <c r="B425" s="211" t="str">
        <f>Tabela_NS_S_OUT[[#This Row],[FADN_REG]]&amp;Tabela_NS_S_OUT[[#This Row],[NAZWA]]</f>
        <v>COwoce</v>
      </c>
      <c r="C425" s="211" t="s">
        <v>389</v>
      </c>
      <c r="D425" s="211" t="s">
        <v>183</v>
      </c>
      <c r="E425" s="211" t="s">
        <v>184</v>
      </c>
      <c r="F425" s="212">
        <v>133.32</v>
      </c>
      <c r="G425" s="212">
        <v>92.2</v>
      </c>
      <c r="I425" s="213"/>
    </row>
    <row r="426" spans="1:9" ht="16.5" hidden="1" x14ac:dyDescent="0.3">
      <c r="A426" s="211" t="s">
        <v>388</v>
      </c>
      <c r="B426" s="211" t="str">
        <f>Tabela_NS_S_OUT[[#This Row],[FADN_REG]]&amp;Tabela_NS_S_OUT[[#This Row],[NAZWA]]</f>
        <v>DOwoce</v>
      </c>
      <c r="C426" s="211" t="s">
        <v>389</v>
      </c>
      <c r="D426" s="211" t="s">
        <v>183</v>
      </c>
      <c r="E426" s="211" t="s">
        <v>151</v>
      </c>
      <c r="F426" s="212">
        <v>141.05000000000001</v>
      </c>
      <c r="G426" s="212">
        <v>96.71</v>
      </c>
      <c r="I426" s="213"/>
    </row>
    <row r="427" spans="1:9" ht="16.5" hidden="1" x14ac:dyDescent="0.3">
      <c r="A427" s="211" t="s">
        <v>390</v>
      </c>
      <c r="B427" s="211" t="str">
        <f>Tabela_NS_S_OUT[[#This Row],[FADN_REG]]&amp;Tabela_NS_S_OUT[[#This Row],[NAZWA]]</f>
        <v>AOwoce w uprawie polowej</v>
      </c>
      <c r="C427" s="211" t="s">
        <v>391</v>
      </c>
      <c r="D427" s="211" t="s">
        <v>183</v>
      </c>
      <c r="E427" s="211" t="s">
        <v>149</v>
      </c>
      <c r="F427" s="212">
        <v>62.19</v>
      </c>
      <c r="G427" s="212">
        <v>308.10000000000002</v>
      </c>
      <c r="I427" s="213"/>
    </row>
    <row r="428" spans="1:9" ht="16.5" hidden="1" x14ac:dyDescent="0.3">
      <c r="A428" s="211" t="s">
        <v>390</v>
      </c>
      <c r="B428" s="211" t="str">
        <f>Tabela_NS_S_OUT[[#This Row],[FADN_REG]]&amp;Tabela_NS_S_OUT[[#This Row],[NAZWA]]</f>
        <v>BOwoce w uprawie polowej</v>
      </c>
      <c r="C428" s="211" t="s">
        <v>391</v>
      </c>
      <c r="D428" s="211" t="s">
        <v>183</v>
      </c>
      <c r="E428" s="211" t="s">
        <v>150</v>
      </c>
      <c r="F428" s="212">
        <v>77.36</v>
      </c>
      <c r="G428" s="212">
        <v>328.29</v>
      </c>
      <c r="I428" s="213"/>
    </row>
    <row r="429" spans="1:9" ht="16.5" hidden="1" x14ac:dyDescent="0.3">
      <c r="A429" s="211" t="s">
        <v>390</v>
      </c>
      <c r="B429" s="211" t="str">
        <f>Tabela_NS_S_OUT[[#This Row],[FADN_REG]]&amp;Tabela_NS_S_OUT[[#This Row],[NAZWA]]</f>
        <v>COwoce w uprawie polowej</v>
      </c>
      <c r="C429" s="211" t="s">
        <v>391</v>
      </c>
      <c r="D429" s="211" t="s">
        <v>183</v>
      </c>
      <c r="E429" s="211" t="s">
        <v>184</v>
      </c>
      <c r="F429" s="212">
        <v>82.86</v>
      </c>
      <c r="G429" s="212">
        <v>267.19</v>
      </c>
      <c r="I429" s="213"/>
    </row>
    <row r="430" spans="1:9" ht="16.5" hidden="1" x14ac:dyDescent="0.3">
      <c r="A430" s="211" t="s">
        <v>390</v>
      </c>
      <c r="B430" s="211" t="str">
        <f>Tabela_NS_S_OUT[[#This Row],[FADN_REG]]&amp;Tabela_NS_S_OUT[[#This Row],[NAZWA]]</f>
        <v>DOwoce w uprawie polowej</v>
      </c>
      <c r="C430" s="211" t="s">
        <v>391</v>
      </c>
      <c r="D430" s="211" t="s">
        <v>183</v>
      </c>
      <c r="E430" s="211" t="s">
        <v>151</v>
      </c>
      <c r="F430" s="212">
        <v>70.25</v>
      </c>
      <c r="G430" s="212">
        <v>338.47</v>
      </c>
      <c r="I430" s="213"/>
    </row>
    <row r="431" spans="1:9" ht="16.5" hidden="1" x14ac:dyDescent="0.3">
      <c r="A431" s="211" t="s">
        <v>392</v>
      </c>
      <c r="B431" s="211" t="str">
        <f>Tabela_NS_S_OUT[[#This Row],[FADN_REG]]&amp;Tabela_NS_S_OUT[[#This Row],[NAZWA]]</f>
        <v>ATruskawki w uprawie polowej</v>
      </c>
      <c r="C431" s="211" t="s">
        <v>393</v>
      </c>
      <c r="D431" s="211" t="s">
        <v>183</v>
      </c>
      <c r="E431" s="211" t="s">
        <v>149</v>
      </c>
      <c r="F431" s="212">
        <v>62.54</v>
      </c>
      <c r="G431" s="212">
        <v>308.10000000000002</v>
      </c>
      <c r="I431" s="213"/>
    </row>
    <row r="432" spans="1:9" ht="16.5" hidden="1" x14ac:dyDescent="0.3">
      <c r="A432" s="211" t="s">
        <v>392</v>
      </c>
      <c r="B432" s="211" t="str">
        <f>Tabela_NS_S_OUT[[#This Row],[FADN_REG]]&amp;Tabela_NS_S_OUT[[#This Row],[NAZWA]]</f>
        <v>BTruskawki w uprawie polowej</v>
      </c>
      <c r="C432" s="211" t="s">
        <v>393</v>
      </c>
      <c r="D432" s="211" t="s">
        <v>183</v>
      </c>
      <c r="E432" s="211" t="s">
        <v>150</v>
      </c>
      <c r="F432" s="212">
        <v>77.36</v>
      </c>
      <c r="G432" s="212">
        <v>326.70999999999998</v>
      </c>
      <c r="I432" s="213"/>
    </row>
    <row r="433" spans="1:9" ht="16.5" hidden="1" x14ac:dyDescent="0.3">
      <c r="A433" s="211" t="s">
        <v>392</v>
      </c>
      <c r="B433" s="211" t="str">
        <f>Tabela_NS_S_OUT[[#This Row],[FADN_REG]]&amp;Tabela_NS_S_OUT[[#This Row],[NAZWA]]</f>
        <v>CTruskawki w uprawie polowej</v>
      </c>
      <c r="C433" s="211" t="s">
        <v>393</v>
      </c>
      <c r="D433" s="211" t="s">
        <v>183</v>
      </c>
      <c r="E433" s="211" t="s">
        <v>184</v>
      </c>
      <c r="F433" s="212">
        <v>82.86</v>
      </c>
      <c r="G433" s="212">
        <v>266.11</v>
      </c>
      <c r="I433" s="213"/>
    </row>
    <row r="434" spans="1:9" ht="16.5" hidden="1" x14ac:dyDescent="0.3">
      <c r="A434" s="211" t="s">
        <v>392</v>
      </c>
      <c r="B434" s="211" t="str">
        <f>Tabela_NS_S_OUT[[#This Row],[FADN_REG]]&amp;Tabela_NS_S_OUT[[#This Row],[NAZWA]]</f>
        <v>DTruskawki w uprawie polowej</v>
      </c>
      <c r="C434" s="211" t="s">
        <v>393</v>
      </c>
      <c r="D434" s="211" t="s">
        <v>183</v>
      </c>
      <c r="E434" s="211" t="s">
        <v>151</v>
      </c>
      <c r="F434" s="212">
        <v>70.260000000000005</v>
      </c>
      <c r="G434" s="212">
        <v>335.02</v>
      </c>
      <c r="I434" s="213"/>
    </row>
    <row r="435" spans="1:9" ht="16.5" hidden="1" x14ac:dyDescent="0.3">
      <c r="A435" s="211" t="s">
        <v>394</v>
      </c>
      <c r="B435" s="211" t="str">
        <f>Tabela_NS_S_OUT[[#This Row],[FADN_REG]]&amp;Tabela_NS_S_OUT[[#This Row],[NAZWA]]</f>
        <v>AOwoce w uprawie pod osłonami wysokimi</v>
      </c>
      <c r="C435" s="211" t="s">
        <v>395</v>
      </c>
      <c r="D435" s="211" t="s">
        <v>183</v>
      </c>
      <c r="E435" s="211" t="s">
        <v>149</v>
      </c>
      <c r="F435" s="212">
        <v>115.07</v>
      </c>
      <c r="G435" s="212">
        <v>894.01</v>
      </c>
      <c r="I435" s="213"/>
    </row>
    <row r="436" spans="1:9" ht="16.5" hidden="1" x14ac:dyDescent="0.3">
      <c r="A436" s="211" t="s">
        <v>394</v>
      </c>
      <c r="B436" s="211" t="str">
        <f>Tabela_NS_S_OUT[[#This Row],[FADN_REG]]&amp;Tabela_NS_S_OUT[[#This Row],[NAZWA]]</f>
        <v>BOwoce w uprawie pod osłonami wysokimi</v>
      </c>
      <c r="C436" s="211" t="s">
        <v>395</v>
      </c>
      <c r="D436" s="211" t="s">
        <v>183</v>
      </c>
      <c r="E436" s="211" t="s">
        <v>150</v>
      </c>
      <c r="F436" s="212">
        <v>115.07</v>
      </c>
      <c r="G436" s="212">
        <v>894.01</v>
      </c>
      <c r="I436" s="213"/>
    </row>
    <row r="437" spans="1:9" ht="16.5" hidden="1" x14ac:dyDescent="0.3">
      <c r="A437" s="211" t="s">
        <v>394</v>
      </c>
      <c r="B437" s="211" t="str">
        <f>Tabela_NS_S_OUT[[#This Row],[FADN_REG]]&amp;Tabela_NS_S_OUT[[#This Row],[NAZWA]]</f>
        <v>COwoce w uprawie pod osłonami wysokimi</v>
      </c>
      <c r="C437" s="211" t="s">
        <v>395</v>
      </c>
      <c r="D437" s="211" t="s">
        <v>183</v>
      </c>
      <c r="E437" s="211" t="s">
        <v>184</v>
      </c>
      <c r="F437" s="212">
        <v>93.47</v>
      </c>
      <c r="G437" s="212">
        <v>879.62</v>
      </c>
      <c r="I437" s="213"/>
    </row>
    <row r="438" spans="1:9" ht="16.5" hidden="1" x14ac:dyDescent="0.3">
      <c r="A438" s="211" t="s">
        <v>394</v>
      </c>
      <c r="B438" s="211" t="str">
        <f>Tabela_NS_S_OUT[[#This Row],[FADN_REG]]&amp;Tabela_NS_S_OUT[[#This Row],[NAZWA]]</f>
        <v>DOwoce w uprawie pod osłonami wysokimi</v>
      </c>
      <c r="C438" s="211" t="s">
        <v>395</v>
      </c>
      <c r="D438" s="211" t="s">
        <v>183</v>
      </c>
      <c r="E438" s="211" t="s">
        <v>151</v>
      </c>
      <c r="F438" s="212">
        <v>115.07</v>
      </c>
      <c r="G438" s="212">
        <v>894.01</v>
      </c>
      <c r="I438" s="213"/>
    </row>
    <row r="439" spans="1:9" ht="16.5" hidden="1" x14ac:dyDescent="0.3">
      <c r="A439" s="211" t="s">
        <v>396</v>
      </c>
      <c r="B439" s="211" t="str">
        <f>Tabela_NS_S_OUT[[#This Row],[FADN_REG]]&amp;Tabela_NS_S_OUT[[#This Row],[NAZWA]]</f>
        <v>ATruskawki w uprawie pod osłonami wysokimi</v>
      </c>
      <c r="C439" s="211" t="s">
        <v>397</v>
      </c>
      <c r="D439" s="211" t="s">
        <v>183</v>
      </c>
      <c r="E439" s="211" t="s">
        <v>149</v>
      </c>
      <c r="F439" s="212">
        <v>177.47</v>
      </c>
      <c r="G439" s="212">
        <v>782.74</v>
      </c>
      <c r="I439" s="213"/>
    </row>
    <row r="440" spans="1:9" ht="16.5" hidden="1" x14ac:dyDescent="0.3">
      <c r="A440" s="211" t="s">
        <v>396</v>
      </c>
      <c r="B440" s="211" t="str">
        <f>Tabela_NS_S_OUT[[#This Row],[FADN_REG]]&amp;Tabela_NS_S_OUT[[#This Row],[NAZWA]]</f>
        <v>BTruskawki w uprawie pod osłonami wysokimi</v>
      </c>
      <c r="C440" s="211" t="s">
        <v>397</v>
      </c>
      <c r="D440" s="211" t="s">
        <v>183</v>
      </c>
      <c r="E440" s="211" t="s">
        <v>150</v>
      </c>
      <c r="F440" s="212">
        <v>177.47</v>
      </c>
      <c r="G440" s="212">
        <v>782.74</v>
      </c>
      <c r="I440" s="213"/>
    </row>
    <row r="441" spans="1:9" ht="16.5" hidden="1" x14ac:dyDescent="0.3">
      <c r="A441" s="211" t="s">
        <v>396</v>
      </c>
      <c r="B441" s="211" t="str">
        <f>Tabela_NS_S_OUT[[#This Row],[FADN_REG]]&amp;Tabela_NS_S_OUT[[#This Row],[NAZWA]]</f>
        <v>CTruskawki w uprawie pod osłonami wysokimi</v>
      </c>
      <c r="C441" s="211" t="s">
        <v>397</v>
      </c>
      <c r="D441" s="211" t="s">
        <v>183</v>
      </c>
      <c r="E441" s="211" t="s">
        <v>184</v>
      </c>
      <c r="F441" s="212">
        <v>162.46</v>
      </c>
      <c r="G441" s="212">
        <v>641.82000000000005</v>
      </c>
      <c r="I441" s="213"/>
    </row>
    <row r="442" spans="1:9" ht="16.5" hidden="1" x14ac:dyDescent="0.3">
      <c r="A442" s="211" t="s">
        <v>396</v>
      </c>
      <c r="B442" s="211" t="str">
        <f>Tabela_NS_S_OUT[[#This Row],[FADN_REG]]&amp;Tabela_NS_S_OUT[[#This Row],[NAZWA]]</f>
        <v>DTruskawki w uprawie pod osłonami wysokimi</v>
      </c>
      <c r="C442" s="211" t="s">
        <v>397</v>
      </c>
      <c r="D442" s="211" t="s">
        <v>183</v>
      </c>
      <c r="E442" s="211" t="s">
        <v>151</v>
      </c>
      <c r="F442" s="212">
        <v>177.47</v>
      </c>
      <c r="G442" s="212">
        <v>782.74</v>
      </c>
      <c r="I442" s="213"/>
    </row>
    <row r="443" spans="1:9" ht="16.5" hidden="1" x14ac:dyDescent="0.3">
      <c r="A443" s="211" t="s">
        <v>398</v>
      </c>
      <c r="B443" s="211" t="str">
        <f>Tabela_NS_S_OUT[[#This Row],[FADN_REG]]&amp;Tabela_NS_S_OUT[[#This Row],[NAZWA]]</f>
        <v>AOwoce z sadów</v>
      </c>
      <c r="C443" s="211" t="s">
        <v>399</v>
      </c>
      <c r="D443" s="211" t="s">
        <v>183</v>
      </c>
      <c r="E443" s="211" t="s">
        <v>149</v>
      </c>
      <c r="F443" s="212">
        <v>57.5</v>
      </c>
      <c r="G443" s="212">
        <v>137.53</v>
      </c>
      <c r="I443" s="213"/>
    </row>
    <row r="444" spans="1:9" ht="16.5" hidden="1" x14ac:dyDescent="0.3">
      <c r="A444" s="211" t="s">
        <v>398</v>
      </c>
      <c r="B444" s="211" t="str">
        <f>Tabela_NS_S_OUT[[#This Row],[FADN_REG]]&amp;Tabela_NS_S_OUT[[#This Row],[NAZWA]]</f>
        <v>BOwoce z sadów</v>
      </c>
      <c r="C444" s="211" t="s">
        <v>399</v>
      </c>
      <c r="D444" s="211" t="s">
        <v>183</v>
      </c>
      <c r="E444" s="211" t="s">
        <v>150</v>
      </c>
      <c r="F444" s="212">
        <v>158.36000000000001</v>
      </c>
      <c r="G444" s="212">
        <v>90.69</v>
      </c>
      <c r="I444" s="213"/>
    </row>
    <row r="445" spans="1:9" ht="16.5" hidden="1" x14ac:dyDescent="0.3">
      <c r="A445" s="211" t="s">
        <v>398</v>
      </c>
      <c r="B445" s="211" t="str">
        <f>Tabela_NS_S_OUT[[#This Row],[FADN_REG]]&amp;Tabela_NS_S_OUT[[#This Row],[NAZWA]]</f>
        <v>COwoce z sadów</v>
      </c>
      <c r="C445" s="211" t="s">
        <v>399</v>
      </c>
      <c r="D445" s="211" t="s">
        <v>183</v>
      </c>
      <c r="E445" s="211" t="s">
        <v>184</v>
      </c>
      <c r="F445" s="212">
        <v>140.75</v>
      </c>
      <c r="G445" s="212">
        <v>82.79</v>
      </c>
      <c r="I445" s="213"/>
    </row>
    <row r="446" spans="1:9" ht="16.5" hidden="1" x14ac:dyDescent="0.3">
      <c r="A446" s="211" t="s">
        <v>398</v>
      </c>
      <c r="B446" s="211" t="str">
        <f>Tabela_NS_S_OUT[[#This Row],[FADN_REG]]&amp;Tabela_NS_S_OUT[[#This Row],[NAZWA]]</f>
        <v>DOwoce z sadów</v>
      </c>
      <c r="C446" s="211" t="s">
        <v>399</v>
      </c>
      <c r="D446" s="211" t="s">
        <v>183</v>
      </c>
      <c r="E446" s="211" t="s">
        <v>151</v>
      </c>
      <c r="F446" s="212">
        <v>145.12</v>
      </c>
      <c r="G446" s="212">
        <v>91.31</v>
      </c>
      <c r="I446" s="213"/>
    </row>
    <row r="447" spans="1:9" ht="16.5" hidden="1" x14ac:dyDescent="0.3">
      <c r="A447" s="211" t="s">
        <v>400</v>
      </c>
      <c r="B447" s="211" t="str">
        <f>Tabela_NS_S_OUT[[#This Row],[FADN_REG]]&amp;Tabela_NS_S_OUT[[#This Row],[NAZWA]]</f>
        <v>AOwoce miękiszowe - ziarnkowe</v>
      </c>
      <c r="C447" s="211" t="s">
        <v>401</v>
      </c>
      <c r="D447" s="211" t="s">
        <v>183</v>
      </c>
      <c r="E447" s="211" t="s">
        <v>149</v>
      </c>
      <c r="F447" s="212">
        <v>145.01</v>
      </c>
      <c r="G447" s="212">
        <v>77.14</v>
      </c>
      <c r="I447" s="213"/>
    </row>
    <row r="448" spans="1:9" ht="16.5" hidden="1" x14ac:dyDescent="0.3">
      <c r="A448" s="211" t="s">
        <v>400</v>
      </c>
      <c r="B448" s="211" t="str">
        <f>Tabela_NS_S_OUT[[#This Row],[FADN_REG]]&amp;Tabela_NS_S_OUT[[#This Row],[NAZWA]]</f>
        <v>BOwoce miękiszowe - ziarnkowe</v>
      </c>
      <c r="C448" s="211" t="s">
        <v>401</v>
      </c>
      <c r="D448" s="211" t="s">
        <v>183</v>
      </c>
      <c r="E448" s="211" t="s">
        <v>150</v>
      </c>
      <c r="F448" s="212">
        <v>245.99</v>
      </c>
      <c r="G448" s="212">
        <v>75.319999999999993</v>
      </c>
      <c r="I448" s="213"/>
    </row>
    <row r="449" spans="1:9" ht="16.5" hidden="1" x14ac:dyDescent="0.3">
      <c r="A449" s="211" t="s">
        <v>400</v>
      </c>
      <c r="B449" s="211" t="str">
        <f>Tabela_NS_S_OUT[[#This Row],[FADN_REG]]&amp;Tabela_NS_S_OUT[[#This Row],[NAZWA]]</f>
        <v>COwoce miękiszowe - ziarnkowe</v>
      </c>
      <c r="C449" s="211" t="s">
        <v>401</v>
      </c>
      <c r="D449" s="211" t="s">
        <v>183</v>
      </c>
      <c r="E449" s="211" t="s">
        <v>184</v>
      </c>
      <c r="F449" s="212">
        <v>271.87</v>
      </c>
      <c r="G449" s="212">
        <v>66.489999999999995</v>
      </c>
      <c r="I449" s="213"/>
    </row>
    <row r="450" spans="1:9" ht="16.5" hidden="1" x14ac:dyDescent="0.3">
      <c r="A450" s="211" t="s">
        <v>400</v>
      </c>
      <c r="B450" s="211" t="str">
        <f>Tabela_NS_S_OUT[[#This Row],[FADN_REG]]&amp;Tabela_NS_S_OUT[[#This Row],[NAZWA]]</f>
        <v>DOwoce miękiszowe - ziarnkowe</v>
      </c>
      <c r="C450" s="211" t="s">
        <v>401</v>
      </c>
      <c r="D450" s="211" t="s">
        <v>183</v>
      </c>
      <c r="E450" s="211" t="s">
        <v>151</v>
      </c>
      <c r="F450" s="212">
        <v>243.62</v>
      </c>
      <c r="G450" s="212">
        <v>74.52</v>
      </c>
      <c r="I450" s="213"/>
    </row>
    <row r="451" spans="1:9" ht="16.5" hidden="1" x14ac:dyDescent="0.3">
      <c r="A451" s="211" t="s">
        <v>402</v>
      </c>
      <c r="B451" s="211" t="str">
        <f>Tabela_NS_S_OUT[[#This Row],[FADN_REG]]&amp;Tabela_NS_S_OUT[[#This Row],[NAZWA]]</f>
        <v>AJabłka</v>
      </c>
      <c r="C451" s="211" t="s">
        <v>403</v>
      </c>
      <c r="D451" s="211" t="s">
        <v>183</v>
      </c>
      <c r="E451" s="211" t="s">
        <v>149</v>
      </c>
      <c r="F451" s="212">
        <v>152.35</v>
      </c>
      <c r="G451" s="212">
        <v>72.459999999999994</v>
      </c>
      <c r="I451" s="213"/>
    </row>
    <row r="452" spans="1:9" ht="16.5" hidden="1" x14ac:dyDescent="0.3">
      <c r="A452" s="211" t="s">
        <v>402</v>
      </c>
      <c r="B452" s="211" t="str">
        <f>Tabela_NS_S_OUT[[#This Row],[FADN_REG]]&amp;Tabela_NS_S_OUT[[#This Row],[NAZWA]]</f>
        <v>BJabłka</v>
      </c>
      <c r="C452" s="211" t="s">
        <v>403</v>
      </c>
      <c r="D452" s="211" t="s">
        <v>183</v>
      </c>
      <c r="E452" s="211" t="s">
        <v>150</v>
      </c>
      <c r="F452" s="212">
        <v>267.10000000000002</v>
      </c>
      <c r="G452" s="212">
        <v>73</v>
      </c>
      <c r="I452" s="213"/>
    </row>
    <row r="453" spans="1:9" ht="16.5" hidden="1" x14ac:dyDescent="0.3">
      <c r="A453" s="211" t="s">
        <v>402</v>
      </c>
      <c r="B453" s="211" t="str">
        <f>Tabela_NS_S_OUT[[#This Row],[FADN_REG]]&amp;Tabela_NS_S_OUT[[#This Row],[NAZWA]]</f>
        <v>CJabłka</v>
      </c>
      <c r="C453" s="211" t="s">
        <v>403</v>
      </c>
      <c r="D453" s="211" t="s">
        <v>183</v>
      </c>
      <c r="E453" s="211" t="s">
        <v>184</v>
      </c>
      <c r="F453" s="212">
        <v>278.74</v>
      </c>
      <c r="G453" s="212">
        <v>65.05</v>
      </c>
      <c r="I453" s="213"/>
    </row>
    <row r="454" spans="1:9" ht="16.5" hidden="1" x14ac:dyDescent="0.3">
      <c r="A454" s="211" t="s">
        <v>402</v>
      </c>
      <c r="B454" s="211" t="str">
        <f>Tabela_NS_S_OUT[[#This Row],[FADN_REG]]&amp;Tabela_NS_S_OUT[[#This Row],[NAZWA]]</f>
        <v>DJabłka</v>
      </c>
      <c r="C454" s="211" t="s">
        <v>403</v>
      </c>
      <c r="D454" s="211" t="s">
        <v>183</v>
      </c>
      <c r="E454" s="211" t="s">
        <v>151</v>
      </c>
      <c r="F454" s="212">
        <v>246.34</v>
      </c>
      <c r="G454" s="212">
        <v>72.92</v>
      </c>
      <c r="I454" s="213"/>
    </row>
    <row r="455" spans="1:9" ht="16.5" hidden="1" x14ac:dyDescent="0.3">
      <c r="A455" s="211" t="s">
        <v>404</v>
      </c>
      <c r="B455" s="211" t="str">
        <f>Tabela_NS_S_OUT[[#This Row],[FADN_REG]]&amp;Tabela_NS_S_OUT[[#This Row],[NAZWA]]</f>
        <v>AGruszki</v>
      </c>
      <c r="C455" s="211" t="s">
        <v>405</v>
      </c>
      <c r="D455" s="211" t="s">
        <v>183</v>
      </c>
      <c r="E455" s="211" t="s">
        <v>149</v>
      </c>
      <c r="F455" s="212">
        <v>118.06</v>
      </c>
      <c r="G455" s="212">
        <v>162.31</v>
      </c>
      <c r="I455" s="213"/>
    </row>
    <row r="456" spans="1:9" ht="16.5" hidden="1" x14ac:dyDescent="0.3">
      <c r="A456" s="211" t="s">
        <v>404</v>
      </c>
      <c r="B456" s="211" t="str">
        <f>Tabela_NS_S_OUT[[#This Row],[FADN_REG]]&amp;Tabela_NS_S_OUT[[#This Row],[NAZWA]]</f>
        <v>BGruszki</v>
      </c>
      <c r="C456" s="211" t="s">
        <v>405</v>
      </c>
      <c r="D456" s="211" t="s">
        <v>183</v>
      </c>
      <c r="E456" s="211" t="s">
        <v>150</v>
      </c>
      <c r="F456" s="212">
        <v>107.81</v>
      </c>
      <c r="G456" s="212">
        <v>147.11000000000001</v>
      </c>
      <c r="I456" s="213"/>
    </row>
    <row r="457" spans="1:9" ht="16.5" hidden="1" x14ac:dyDescent="0.3">
      <c r="A457" s="211" t="s">
        <v>404</v>
      </c>
      <c r="B457" s="211" t="str">
        <f>Tabela_NS_S_OUT[[#This Row],[FADN_REG]]&amp;Tabela_NS_S_OUT[[#This Row],[NAZWA]]</f>
        <v>CGruszki</v>
      </c>
      <c r="C457" s="211" t="s">
        <v>405</v>
      </c>
      <c r="D457" s="211" t="s">
        <v>183</v>
      </c>
      <c r="E457" s="211" t="s">
        <v>184</v>
      </c>
      <c r="F457" s="212">
        <v>115.86</v>
      </c>
      <c r="G457" s="212">
        <v>160.69</v>
      </c>
      <c r="I457" s="213"/>
    </row>
    <row r="458" spans="1:9" ht="16.5" hidden="1" x14ac:dyDescent="0.3">
      <c r="A458" s="211" t="s">
        <v>404</v>
      </c>
      <c r="B458" s="211" t="str">
        <f>Tabela_NS_S_OUT[[#This Row],[FADN_REG]]&amp;Tabela_NS_S_OUT[[#This Row],[NAZWA]]</f>
        <v>DGruszki</v>
      </c>
      <c r="C458" s="211" t="s">
        <v>405</v>
      </c>
      <c r="D458" s="211" t="s">
        <v>183</v>
      </c>
      <c r="E458" s="211" t="s">
        <v>151</v>
      </c>
      <c r="F458" s="212">
        <v>149.22</v>
      </c>
      <c r="G458" s="212">
        <v>179.7</v>
      </c>
      <c r="I458" s="213"/>
    </row>
    <row r="459" spans="1:9" ht="16.5" hidden="1" x14ac:dyDescent="0.3">
      <c r="A459" s="211" t="s">
        <v>406</v>
      </c>
      <c r="B459" s="211" t="str">
        <f>Tabela_NS_S_OUT[[#This Row],[FADN_REG]]&amp;Tabela_NS_S_OUT[[#This Row],[NAZWA]]</f>
        <v>AOwoce pestkowe</v>
      </c>
      <c r="C459" s="211" t="s">
        <v>407</v>
      </c>
      <c r="D459" s="211" t="s">
        <v>183</v>
      </c>
      <c r="E459" s="211" t="s">
        <v>149</v>
      </c>
      <c r="F459" s="212">
        <v>65.72</v>
      </c>
      <c r="G459" s="212">
        <v>185.5</v>
      </c>
      <c r="I459" s="213"/>
    </row>
    <row r="460" spans="1:9" ht="16.5" hidden="1" x14ac:dyDescent="0.3">
      <c r="A460" s="211" t="s">
        <v>406</v>
      </c>
      <c r="B460" s="211" t="str">
        <f>Tabela_NS_S_OUT[[#This Row],[FADN_REG]]&amp;Tabela_NS_S_OUT[[#This Row],[NAZWA]]</f>
        <v>BOwoce pestkowe</v>
      </c>
      <c r="C460" s="211" t="s">
        <v>407</v>
      </c>
      <c r="D460" s="211" t="s">
        <v>183</v>
      </c>
      <c r="E460" s="211" t="s">
        <v>150</v>
      </c>
      <c r="F460" s="212">
        <v>78.61</v>
      </c>
      <c r="G460" s="212">
        <v>193.09</v>
      </c>
      <c r="I460" s="213"/>
    </row>
    <row r="461" spans="1:9" ht="16.5" hidden="1" x14ac:dyDescent="0.3">
      <c r="A461" s="211" t="s">
        <v>406</v>
      </c>
      <c r="B461" s="211" t="str">
        <f>Tabela_NS_S_OUT[[#This Row],[FADN_REG]]&amp;Tabela_NS_S_OUT[[#This Row],[NAZWA]]</f>
        <v>COwoce pestkowe</v>
      </c>
      <c r="C461" s="211" t="s">
        <v>407</v>
      </c>
      <c r="D461" s="211" t="s">
        <v>183</v>
      </c>
      <c r="E461" s="211" t="s">
        <v>184</v>
      </c>
      <c r="F461" s="212">
        <v>90.37</v>
      </c>
      <c r="G461" s="212">
        <v>143.12</v>
      </c>
      <c r="I461" s="213"/>
    </row>
    <row r="462" spans="1:9" ht="16.5" hidden="1" x14ac:dyDescent="0.3">
      <c r="A462" s="211" t="s">
        <v>406</v>
      </c>
      <c r="B462" s="211" t="str">
        <f>Tabela_NS_S_OUT[[#This Row],[FADN_REG]]&amp;Tabela_NS_S_OUT[[#This Row],[NAZWA]]</f>
        <v>DOwoce pestkowe</v>
      </c>
      <c r="C462" s="211" t="s">
        <v>407</v>
      </c>
      <c r="D462" s="211" t="s">
        <v>183</v>
      </c>
      <c r="E462" s="211" t="s">
        <v>151</v>
      </c>
      <c r="F462" s="212">
        <v>87.1</v>
      </c>
      <c r="G462" s="212">
        <v>153.56</v>
      </c>
      <c r="I462" s="213"/>
    </row>
    <row r="463" spans="1:9" ht="16.5" hidden="1" x14ac:dyDescent="0.3">
      <c r="A463" s="211" t="s">
        <v>408</v>
      </c>
      <c r="B463" s="211" t="str">
        <f>Tabela_NS_S_OUT[[#This Row],[FADN_REG]]&amp;Tabela_NS_S_OUT[[#This Row],[NAZWA]]</f>
        <v>AŚliwki</v>
      </c>
      <c r="C463" s="211" t="s">
        <v>409</v>
      </c>
      <c r="D463" s="211" t="s">
        <v>183</v>
      </c>
      <c r="E463" s="211" t="s">
        <v>149</v>
      </c>
      <c r="F463" s="212">
        <v>107.13</v>
      </c>
      <c r="G463" s="212">
        <v>169.74</v>
      </c>
      <c r="I463" s="213"/>
    </row>
    <row r="464" spans="1:9" ht="16.5" hidden="1" x14ac:dyDescent="0.3">
      <c r="A464" s="211" t="s">
        <v>408</v>
      </c>
      <c r="B464" s="211" t="str">
        <f>Tabela_NS_S_OUT[[#This Row],[FADN_REG]]&amp;Tabela_NS_S_OUT[[#This Row],[NAZWA]]</f>
        <v>BŚliwki</v>
      </c>
      <c r="C464" s="211" t="s">
        <v>409</v>
      </c>
      <c r="D464" s="211" t="s">
        <v>183</v>
      </c>
      <c r="E464" s="211" t="s">
        <v>150</v>
      </c>
      <c r="F464" s="212">
        <v>120.48</v>
      </c>
      <c r="G464" s="212">
        <v>127.77</v>
      </c>
      <c r="I464" s="213"/>
    </row>
    <row r="465" spans="1:9" ht="16.5" hidden="1" x14ac:dyDescent="0.3">
      <c r="A465" s="211" t="s">
        <v>408</v>
      </c>
      <c r="B465" s="211" t="str">
        <f>Tabela_NS_S_OUT[[#This Row],[FADN_REG]]&amp;Tabela_NS_S_OUT[[#This Row],[NAZWA]]</f>
        <v>CŚliwki</v>
      </c>
      <c r="C465" s="211" t="s">
        <v>409</v>
      </c>
      <c r="D465" s="211" t="s">
        <v>183</v>
      </c>
      <c r="E465" s="211" t="s">
        <v>184</v>
      </c>
      <c r="F465" s="212">
        <v>101.34</v>
      </c>
      <c r="G465" s="212">
        <v>121.16</v>
      </c>
      <c r="I465" s="213"/>
    </row>
    <row r="466" spans="1:9" ht="16.5" hidden="1" x14ac:dyDescent="0.3">
      <c r="A466" s="211" t="s">
        <v>408</v>
      </c>
      <c r="B466" s="211" t="str">
        <f>Tabela_NS_S_OUT[[#This Row],[FADN_REG]]&amp;Tabela_NS_S_OUT[[#This Row],[NAZWA]]</f>
        <v>DŚliwki</v>
      </c>
      <c r="C466" s="211" t="s">
        <v>409</v>
      </c>
      <c r="D466" s="211" t="s">
        <v>183</v>
      </c>
      <c r="E466" s="211" t="s">
        <v>151</v>
      </c>
      <c r="F466" s="212">
        <v>98.3</v>
      </c>
      <c r="G466" s="212">
        <v>140.83000000000001</v>
      </c>
      <c r="I466" s="213"/>
    </row>
    <row r="467" spans="1:9" ht="16.5" hidden="1" x14ac:dyDescent="0.3">
      <c r="A467" s="211" t="s">
        <v>410</v>
      </c>
      <c r="B467" s="211" t="str">
        <f>Tabela_NS_S_OUT[[#This Row],[FADN_REG]]&amp;Tabela_NS_S_OUT[[#This Row],[NAZWA]]</f>
        <v>AWiśnie</v>
      </c>
      <c r="C467" s="211" t="s">
        <v>411</v>
      </c>
      <c r="D467" s="211" t="s">
        <v>183</v>
      </c>
      <c r="E467" s="211" t="s">
        <v>149</v>
      </c>
      <c r="F467" s="212">
        <v>73.25</v>
      </c>
      <c r="G467" s="212">
        <v>184</v>
      </c>
      <c r="I467" s="213"/>
    </row>
    <row r="468" spans="1:9" ht="16.5" hidden="1" x14ac:dyDescent="0.3">
      <c r="A468" s="211" t="s">
        <v>410</v>
      </c>
      <c r="B468" s="211" t="str">
        <f>Tabela_NS_S_OUT[[#This Row],[FADN_REG]]&amp;Tabela_NS_S_OUT[[#This Row],[NAZWA]]</f>
        <v>BWiśnie</v>
      </c>
      <c r="C468" s="211" t="s">
        <v>411</v>
      </c>
      <c r="D468" s="211" t="s">
        <v>183</v>
      </c>
      <c r="E468" s="211" t="s">
        <v>150</v>
      </c>
      <c r="F468" s="212">
        <v>76.5</v>
      </c>
      <c r="G468" s="212">
        <v>146.19999999999999</v>
      </c>
      <c r="I468" s="213"/>
    </row>
    <row r="469" spans="1:9" ht="16.5" hidden="1" x14ac:dyDescent="0.3">
      <c r="A469" s="211" t="s">
        <v>410</v>
      </c>
      <c r="B469" s="211" t="str">
        <f>Tabela_NS_S_OUT[[#This Row],[FADN_REG]]&amp;Tabela_NS_S_OUT[[#This Row],[NAZWA]]</f>
        <v>CWiśnie</v>
      </c>
      <c r="C469" s="211" t="s">
        <v>411</v>
      </c>
      <c r="D469" s="211" t="s">
        <v>183</v>
      </c>
      <c r="E469" s="211" t="s">
        <v>184</v>
      </c>
      <c r="F469" s="212">
        <v>92.02</v>
      </c>
      <c r="G469" s="212">
        <v>125.7</v>
      </c>
      <c r="I469" s="213"/>
    </row>
    <row r="470" spans="1:9" ht="16.5" hidden="1" x14ac:dyDescent="0.3">
      <c r="A470" s="211" t="s">
        <v>410</v>
      </c>
      <c r="B470" s="211" t="str">
        <f>Tabela_NS_S_OUT[[#This Row],[FADN_REG]]&amp;Tabela_NS_S_OUT[[#This Row],[NAZWA]]</f>
        <v>DWiśnie</v>
      </c>
      <c r="C470" s="211" t="s">
        <v>411</v>
      </c>
      <c r="D470" s="211" t="s">
        <v>183</v>
      </c>
      <c r="E470" s="211" t="s">
        <v>151</v>
      </c>
      <c r="F470" s="212">
        <v>92.58</v>
      </c>
      <c r="G470" s="212">
        <v>119.12</v>
      </c>
      <c r="I470" s="213"/>
    </row>
    <row r="471" spans="1:9" ht="16.5" hidden="1" x14ac:dyDescent="0.3">
      <c r="A471" s="211" t="s">
        <v>412</v>
      </c>
      <c r="B471" s="211" t="str">
        <f>Tabela_NS_S_OUT[[#This Row],[FADN_REG]]&amp;Tabela_NS_S_OUT[[#This Row],[NAZWA]]</f>
        <v>ACzereśnie</v>
      </c>
      <c r="C471" s="211" t="s">
        <v>413</v>
      </c>
      <c r="D471" s="211" t="s">
        <v>183</v>
      </c>
      <c r="E471" s="211" t="s">
        <v>149</v>
      </c>
      <c r="F471" s="212">
        <v>26.76</v>
      </c>
      <c r="G471" s="212">
        <v>417.42</v>
      </c>
      <c r="I471" s="213"/>
    </row>
    <row r="472" spans="1:9" ht="16.5" hidden="1" x14ac:dyDescent="0.3">
      <c r="A472" s="211" t="s">
        <v>412</v>
      </c>
      <c r="B472" s="211" t="str">
        <f>Tabela_NS_S_OUT[[#This Row],[FADN_REG]]&amp;Tabela_NS_S_OUT[[#This Row],[NAZWA]]</f>
        <v>BCzereśnie</v>
      </c>
      <c r="C472" s="211" t="s">
        <v>413</v>
      </c>
      <c r="D472" s="211" t="s">
        <v>183</v>
      </c>
      <c r="E472" s="211" t="s">
        <v>150</v>
      </c>
      <c r="F472" s="212">
        <v>49.18</v>
      </c>
      <c r="G472" s="212">
        <v>484.34</v>
      </c>
      <c r="I472" s="213"/>
    </row>
    <row r="473" spans="1:9" ht="16.5" hidden="1" x14ac:dyDescent="0.3">
      <c r="A473" s="211" t="s">
        <v>412</v>
      </c>
      <c r="B473" s="211" t="str">
        <f>Tabela_NS_S_OUT[[#This Row],[FADN_REG]]&amp;Tabela_NS_S_OUT[[#This Row],[NAZWA]]</f>
        <v>CCzereśnie</v>
      </c>
      <c r="C473" s="211" t="s">
        <v>413</v>
      </c>
      <c r="D473" s="211" t="s">
        <v>183</v>
      </c>
      <c r="E473" s="211" t="s">
        <v>184</v>
      </c>
      <c r="F473" s="212">
        <v>54.91</v>
      </c>
      <c r="G473" s="212">
        <v>463.94</v>
      </c>
      <c r="I473" s="213"/>
    </row>
    <row r="474" spans="1:9" ht="16.5" hidden="1" x14ac:dyDescent="0.3">
      <c r="A474" s="211" t="s">
        <v>412</v>
      </c>
      <c r="B474" s="211" t="str">
        <f>Tabela_NS_S_OUT[[#This Row],[FADN_REG]]&amp;Tabela_NS_S_OUT[[#This Row],[NAZWA]]</f>
        <v>DCzereśnie</v>
      </c>
      <c r="C474" s="211" t="s">
        <v>413</v>
      </c>
      <c r="D474" s="211" t="s">
        <v>183</v>
      </c>
      <c r="E474" s="211" t="s">
        <v>151</v>
      </c>
      <c r="F474" s="212">
        <v>45.56</v>
      </c>
      <c r="G474" s="212">
        <v>467.45</v>
      </c>
      <c r="I474" s="213"/>
    </row>
    <row r="475" spans="1:9" ht="16.5" hidden="1" x14ac:dyDescent="0.3">
      <c r="A475" s="211" t="s">
        <v>414</v>
      </c>
      <c r="B475" s="211" t="str">
        <f>Tabela_NS_S_OUT[[#This Row],[FADN_REG]]&amp;Tabela_NS_S_OUT[[#This Row],[NAZWA]]</f>
        <v>ABrzoskwinie</v>
      </c>
      <c r="C475" s="211" t="s">
        <v>415</v>
      </c>
      <c r="D475" s="211" t="s">
        <v>183</v>
      </c>
      <c r="E475" s="211" t="s">
        <v>149</v>
      </c>
      <c r="F475" s="212">
        <v>80.95</v>
      </c>
      <c r="G475" s="212">
        <v>164.18</v>
      </c>
      <c r="I475" s="213"/>
    </row>
    <row r="476" spans="1:9" ht="16.5" hidden="1" x14ac:dyDescent="0.3">
      <c r="A476" s="211" t="s">
        <v>414</v>
      </c>
      <c r="B476" s="211" t="str">
        <f>Tabela_NS_S_OUT[[#This Row],[FADN_REG]]&amp;Tabela_NS_S_OUT[[#This Row],[NAZWA]]</f>
        <v>BBrzoskwinie</v>
      </c>
      <c r="C476" s="211" t="s">
        <v>415</v>
      </c>
      <c r="D476" s="211" t="s">
        <v>183</v>
      </c>
      <c r="E476" s="211" t="s">
        <v>150</v>
      </c>
      <c r="F476" s="212">
        <v>91.99</v>
      </c>
      <c r="G476" s="212">
        <v>178</v>
      </c>
      <c r="I476" s="213"/>
    </row>
    <row r="477" spans="1:9" ht="16.5" hidden="1" x14ac:dyDescent="0.3">
      <c r="A477" s="211" t="s">
        <v>414</v>
      </c>
      <c r="B477" s="211" t="str">
        <f>Tabela_NS_S_OUT[[#This Row],[FADN_REG]]&amp;Tabela_NS_S_OUT[[#This Row],[NAZWA]]</f>
        <v>CBrzoskwinie</v>
      </c>
      <c r="C477" s="211" t="s">
        <v>415</v>
      </c>
      <c r="D477" s="211" t="s">
        <v>183</v>
      </c>
      <c r="E477" s="211" t="s">
        <v>184</v>
      </c>
      <c r="F477" s="212">
        <v>70.849999999999994</v>
      </c>
      <c r="G477" s="212">
        <v>172.09</v>
      </c>
      <c r="I477" s="213"/>
    </row>
    <row r="478" spans="1:9" ht="16.5" hidden="1" x14ac:dyDescent="0.3">
      <c r="A478" s="211" t="s">
        <v>414</v>
      </c>
      <c r="B478" s="211" t="str">
        <f>Tabela_NS_S_OUT[[#This Row],[FADN_REG]]&amp;Tabela_NS_S_OUT[[#This Row],[NAZWA]]</f>
        <v>DBrzoskwinie</v>
      </c>
      <c r="C478" s="211" t="s">
        <v>415</v>
      </c>
      <c r="D478" s="211" t="s">
        <v>183</v>
      </c>
      <c r="E478" s="211" t="s">
        <v>151</v>
      </c>
      <c r="F478" s="212">
        <v>75.98</v>
      </c>
      <c r="G478" s="212">
        <v>134.96</v>
      </c>
      <c r="I478" s="213"/>
    </row>
    <row r="479" spans="1:9" ht="16.5" hidden="1" x14ac:dyDescent="0.3">
      <c r="A479" s="211" t="s">
        <v>416</v>
      </c>
      <c r="B479" s="211" t="str">
        <f>Tabela_NS_S_OUT[[#This Row],[FADN_REG]]&amp;Tabela_NS_S_OUT[[#This Row],[NAZWA]]</f>
        <v>AMorele</v>
      </c>
      <c r="C479" s="211" t="s">
        <v>417</v>
      </c>
      <c r="D479" s="211" t="s">
        <v>183</v>
      </c>
      <c r="E479" s="211" t="s">
        <v>149</v>
      </c>
      <c r="F479" s="212">
        <v>52.38</v>
      </c>
      <c r="G479" s="212">
        <v>198.71</v>
      </c>
      <c r="I479" s="213"/>
    </row>
    <row r="480" spans="1:9" ht="16.5" hidden="1" x14ac:dyDescent="0.3">
      <c r="A480" s="211" t="s">
        <v>416</v>
      </c>
      <c r="B480" s="211" t="str">
        <f>Tabela_NS_S_OUT[[#This Row],[FADN_REG]]&amp;Tabela_NS_S_OUT[[#This Row],[NAZWA]]</f>
        <v>BMorele</v>
      </c>
      <c r="C480" s="211" t="s">
        <v>417</v>
      </c>
      <c r="D480" s="211" t="s">
        <v>183</v>
      </c>
      <c r="E480" s="211" t="s">
        <v>150</v>
      </c>
      <c r="F480" s="212">
        <v>52.38</v>
      </c>
      <c r="G480" s="212">
        <v>198.71</v>
      </c>
      <c r="I480" s="213"/>
    </row>
    <row r="481" spans="1:9" ht="16.5" hidden="1" x14ac:dyDescent="0.3">
      <c r="A481" s="211" t="s">
        <v>416</v>
      </c>
      <c r="B481" s="211" t="str">
        <f>Tabela_NS_S_OUT[[#This Row],[FADN_REG]]&amp;Tabela_NS_S_OUT[[#This Row],[NAZWA]]</f>
        <v>CMorele</v>
      </c>
      <c r="C481" s="211" t="s">
        <v>417</v>
      </c>
      <c r="D481" s="211" t="s">
        <v>183</v>
      </c>
      <c r="E481" s="211" t="s">
        <v>184</v>
      </c>
      <c r="F481" s="212">
        <v>55.98</v>
      </c>
      <c r="G481" s="212">
        <v>187.46</v>
      </c>
      <c r="I481" s="213"/>
    </row>
    <row r="482" spans="1:9" ht="16.5" hidden="1" x14ac:dyDescent="0.3">
      <c r="A482" s="211" t="s">
        <v>416</v>
      </c>
      <c r="B482" s="211" t="str">
        <f>Tabela_NS_S_OUT[[#This Row],[FADN_REG]]&amp;Tabela_NS_S_OUT[[#This Row],[NAZWA]]</f>
        <v>DMorele</v>
      </c>
      <c r="C482" s="211" t="s">
        <v>417</v>
      </c>
      <c r="D482" s="211" t="s">
        <v>183</v>
      </c>
      <c r="E482" s="211" t="s">
        <v>151</v>
      </c>
      <c r="F482" s="212">
        <v>72.05</v>
      </c>
      <c r="G482" s="212">
        <v>195.07</v>
      </c>
      <c r="I482" s="213"/>
    </row>
    <row r="483" spans="1:9" ht="16.5" hidden="1" x14ac:dyDescent="0.3">
      <c r="A483" s="211" t="s">
        <v>418</v>
      </c>
      <c r="B483" s="211" t="str">
        <f>Tabela_NS_S_OUT[[#This Row],[FADN_REG]]&amp;Tabela_NS_S_OUT[[#This Row],[NAZWA]]</f>
        <v>AOrzechy</v>
      </c>
      <c r="C483" s="211" t="s">
        <v>419</v>
      </c>
      <c r="D483" s="211" t="s">
        <v>183</v>
      </c>
      <c r="E483" s="211" t="s">
        <v>149</v>
      </c>
      <c r="F483" s="212">
        <v>16.52</v>
      </c>
      <c r="G483" s="212">
        <v>692.13</v>
      </c>
      <c r="I483" s="213"/>
    </row>
    <row r="484" spans="1:9" ht="16.5" hidden="1" x14ac:dyDescent="0.3">
      <c r="A484" s="211" t="s">
        <v>418</v>
      </c>
      <c r="B484" s="211" t="str">
        <f>Tabela_NS_S_OUT[[#This Row],[FADN_REG]]&amp;Tabela_NS_S_OUT[[#This Row],[NAZWA]]</f>
        <v>BOrzechy</v>
      </c>
      <c r="C484" s="211" t="s">
        <v>419</v>
      </c>
      <c r="D484" s="211" t="s">
        <v>183</v>
      </c>
      <c r="E484" s="211" t="s">
        <v>150</v>
      </c>
      <c r="F484" s="212">
        <v>14.3</v>
      </c>
      <c r="G484" s="212">
        <v>679.03</v>
      </c>
      <c r="I484" s="213"/>
    </row>
    <row r="485" spans="1:9" ht="16.5" hidden="1" x14ac:dyDescent="0.3">
      <c r="A485" s="211" t="s">
        <v>418</v>
      </c>
      <c r="B485" s="211" t="str">
        <f>Tabela_NS_S_OUT[[#This Row],[FADN_REG]]&amp;Tabela_NS_S_OUT[[#This Row],[NAZWA]]</f>
        <v>COrzechy</v>
      </c>
      <c r="C485" s="211" t="s">
        <v>419</v>
      </c>
      <c r="D485" s="211" t="s">
        <v>183</v>
      </c>
      <c r="E485" s="211" t="s">
        <v>184</v>
      </c>
      <c r="F485" s="212">
        <v>16.3</v>
      </c>
      <c r="G485" s="212">
        <v>688.8</v>
      </c>
      <c r="I485" s="213"/>
    </row>
    <row r="486" spans="1:9" ht="16.5" hidden="1" x14ac:dyDescent="0.3">
      <c r="A486" s="211" t="s">
        <v>418</v>
      </c>
      <c r="B486" s="211" t="str">
        <f>Tabela_NS_S_OUT[[#This Row],[FADN_REG]]&amp;Tabela_NS_S_OUT[[#This Row],[NAZWA]]</f>
        <v>DOrzechy</v>
      </c>
      <c r="C486" s="211" t="s">
        <v>419</v>
      </c>
      <c r="D486" s="211" t="s">
        <v>183</v>
      </c>
      <c r="E486" s="211" t="s">
        <v>151</v>
      </c>
      <c r="F486" s="212">
        <v>16.75</v>
      </c>
      <c r="G486" s="212">
        <v>706</v>
      </c>
      <c r="I486" s="213"/>
    </row>
    <row r="487" spans="1:9" ht="16.5" hidden="1" x14ac:dyDescent="0.3">
      <c r="A487" s="211" t="s">
        <v>420</v>
      </c>
      <c r="B487" s="211" t="str">
        <f>Tabela_NS_S_OUT[[#This Row],[FADN_REG]]&amp;Tabela_NS_S_OUT[[#This Row],[NAZWA]]</f>
        <v>AOrzechy włoskie</v>
      </c>
      <c r="C487" s="211" t="s">
        <v>421</v>
      </c>
      <c r="D487" s="211" t="s">
        <v>183</v>
      </c>
      <c r="E487" s="211" t="s">
        <v>149</v>
      </c>
      <c r="F487" s="212">
        <v>8.02</v>
      </c>
      <c r="G487" s="212">
        <v>1032.24</v>
      </c>
      <c r="I487" s="213"/>
    </row>
    <row r="488" spans="1:9" ht="16.5" hidden="1" x14ac:dyDescent="0.3">
      <c r="A488" s="211" t="s">
        <v>420</v>
      </c>
      <c r="B488" s="211" t="str">
        <f>Tabela_NS_S_OUT[[#This Row],[FADN_REG]]&amp;Tabela_NS_S_OUT[[#This Row],[NAZWA]]</f>
        <v>BOrzechy włoskie</v>
      </c>
      <c r="C488" s="211" t="s">
        <v>421</v>
      </c>
      <c r="D488" s="211" t="s">
        <v>183</v>
      </c>
      <c r="E488" s="211" t="s">
        <v>150</v>
      </c>
      <c r="F488" s="212">
        <v>8.02</v>
      </c>
      <c r="G488" s="212">
        <v>1032.24</v>
      </c>
      <c r="I488" s="213"/>
    </row>
    <row r="489" spans="1:9" ht="16.5" hidden="1" x14ac:dyDescent="0.3">
      <c r="A489" s="211" t="s">
        <v>420</v>
      </c>
      <c r="B489" s="211" t="str">
        <f>Tabela_NS_S_OUT[[#This Row],[FADN_REG]]&amp;Tabela_NS_S_OUT[[#This Row],[NAZWA]]</f>
        <v>COrzechy włoskie</v>
      </c>
      <c r="C489" s="211" t="s">
        <v>421</v>
      </c>
      <c r="D489" s="211" t="s">
        <v>183</v>
      </c>
      <c r="E489" s="211" t="s">
        <v>184</v>
      </c>
      <c r="F489" s="212">
        <v>8.02</v>
      </c>
      <c r="G489" s="212">
        <v>1032.24</v>
      </c>
      <c r="I489" s="213"/>
    </row>
    <row r="490" spans="1:9" ht="16.5" hidden="1" x14ac:dyDescent="0.3">
      <c r="A490" s="211" t="s">
        <v>420</v>
      </c>
      <c r="B490" s="211" t="str">
        <f>Tabela_NS_S_OUT[[#This Row],[FADN_REG]]&amp;Tabela_NS_S_OUT[[#This Row],[NAZWA]]</f>
        <v>DOrzechy włoskie</v>
      </c>
      <c r="C490" s="211" t="s">
        <v>421</v>
      </c>
      <c r="D490" s="211" t="s">
        <v>183</v>
      </c>
      <c r="E490" s="211" t="s">
        <v>151</v>
      </c>
      <c r="F490" s="212">
        <v>8.11</v>
      </c>
      <c r="G490" s="212">
        <v>1074.01</v>
      </c>
      <c r="I490" s="213"/>
    </row>
    <row r="491" spans="1:9" ht="16.5" hidden="1" x14ac:dyDescent="0.3">
      <c r="A491" s="211" t="s">
        <v>422</v>
      </c>
      <c r="B491" s="211" t="str">
        <f>Tabela_NS_S_OUT[[#This Row],[FADN_REG]]&amp;Tabela_NS_S_OUT[[#This Row],[NAZWA]]</f>
        <v>AOrzechy laskowe</v>
      </c>
      <c r="C491" s="211" t="s">
        <v>423</v>
      </c>
      <c r="D491" s="211" t="s">
        <v>183</v>
      </c>
      <c r="E491" s="211" t="s">
        <v>149</v>
      </c>
      <c r="F491" s="212">
        <v>16.64</v>
      </c>
      <c r="G491" s="212">
        <v>689.76</v>
      </c>
      <c r="I491" s="213"/>
    </row>
    <row r="492" spans="1:9" ht="16.5" hidden="1" x14ac:dyDescent="0.3">
      <c r="A492" s="211" t="s">
        <v>422</v>
      </c>
      <c r="B492" s="211" t="str">
        <f>Tabela_NS_S_OUT[[#This Row],[FADN_REG]]&amp;Tabela_NS_S_OUT[[#This Row],[NAZWA]]</f>
        <v>BOrzechy laskowe</v>
      </c>
      <c r="C492" s="211" t="s">
        <v>423</v>
      </c>
      <c r="D492" s="211" t="s">
        <v>183</v>
      </c>
      <c r="E492" s="211" t="s">
        <v>150</v>
      </c>
      <c r="F492" s="212">
        <v>14.33</v>
      </c>
      <c r="G492" s="212">
        <v>670.52</v>
      </c>
      <c r="I492" s="213"/>
    </row>
    <row r="493" spans="1:9" ht="16.5" hidden="1" x14ac:dyDescent="0.3">
      <c r="A493" s="211" t="s">
        <v>422</v>
      </c>
      <c r="B493" s="211" t="str">
        <f>Tabela_NS_S_OUT[[#This Row],[FADN_REG]]&amp;Tabela_NS_S_OUT[[#This Row],[NAZWA]]</f>
        <v>COrzechy laskowe</v>
      </c>
      <c r="C493" s="211" t="s">
        <v>423</v>
      </c>
      <c r="D493" s="211" t="s">
        <v>183</v>
      </c>
      <c r="E493" s="211" t="s">
        <v>184</v>
      </c>
      <c r="F493" s="212">
        <v>16.29</v>
      </c>
      <c r="G493" s="212">
        <v>688.21</v>
      </c>
      <c r="I493" s="213"/>
    </row>
    <row r="494" spans="1:9" ht="16.5" hidden="1" x14ac:dyDescent="0.3">
      <c r="A494" s="211" t="s">
        <v>422</v>
      </c>
      <c r="B494" s="211" t="str">
        <f>Tabela_NS_S_OUT[[#This Row],[FADN_REG]]&amp;Tabela_NS_S_OUT[[#This Row],[NAZWA]]</f>
        <v>DOrzechy laskowe</v>
      </c>
      <c r="C494" s="211" t="s">
        <v>423</v>
      </c>
      <c r="D494" s="211" t="s">
        <v>183</v>
      </c>
      <c r="E494" s="211" t="s">
        <v>151</v>
      </c>
      <c r="F494" s="212">
        <v>17.100000000000001</v>
      </c>
      <c r="G494" s="212">
        <v>702.13</v>
      </c>
      <c r="I494" s="213"/>
    </row>
    <row r="495" spans="1:9" ht="16.5" hidden="1" x14ac:dyDescent="0.3">
      <c r="A495" s="211" t="s">
        <v>424</v>
      </c>
      <c r="B495" s="211" t="str">
        <f>Tabela_NS_S_OUT[[#This Row],[FADN_REG]]&amp;Tabela_NS_S_OUT[[#This Row],[NAZWA]]</f>
        <v>AOwoce jagodowe</v>
      </c>
      <c r="C495" s="211" t="s">
        <v>425</v>
      </c>
      <c r="D495" s="211" t="s">
        <v>183</v>
      </c>
      <c r="E495" s="211" t="s">
        <v>149</v>
      </c>
      <c r="F495" s="212">
        <v>24.68</v>
      </c>
      <c r="G495" s="212">
        <v>367.26</v>
      </c>
      <c r="I495" s="213"/>
    </row>
    <row r="496" spans="1:9" ht="16.5" hidden="1" x14ac:dyDescent="0.3">
      <c r="A496" s="211" t="s">
        <v>424</v>
      </c>
      <c r="B496" s="211" t="str">
        <f>Tabela_NS_S_OUT[[#This Row],[FADN_REG]]&amp;Tabela_NS_S_OUT[[#This Row],[NAZWA]]</f>
        <v>BOwoce jagodowe</v>
      </c>
      <c r="C496" s="211" t="s">
        <v>425</v>
      </c>
      <c r="D496" s="211" t="s">
        <v>183</v>
      </c>
      <c r="E496" s="211" t="s">
        <v>150</v>
      </c>
      <c r="F496" s="212">
        <v>36.07</v>
      </c>
      <c r="G496" s="212">
        <v>213.11</v>
      </c>
      <c r="I496" s="213"/>
    </row>
    <row r="497" spans="1:9" ht="16.5" hidden="1" x14ac:dyDescent="0.3">
      <c r="A497" s="211" t="s">
        <v>424</v>
      </c>
      <c r="B497" s="211" t="str">
        <f>Tabela_NS_S_OUT[[#This Row],[FADN_REG]]&amp;Tabela_NS_S_OUT[[#This Row],[NAZWA]]</f>
        <v>COwoce jagodowe</v>
      </c>
      <c r="C497" s="211" t="s">
        <v>425</v>
      </c>
      <c r="D497" s="211" t="s">
        <v>183</v>
      </c>
      <c r="E497" s="211" t="s">
        <v>184</v>
      </c>
      <c r="F497" s="212">
        <v>46.55</v>
      </c>
      <c r="G497" s="212">
        <v>153.44</v>
      </c>
      <c r="I497" s="213"/>
    </row>
    <row r="498" spans="1:9" ht="16.5" hidden="1" x14ac:dyDescent="0.3">
      <c r="A498" s="211" t="s">
        <v>424</v>
      </c>
      <c r="B498" s="211" t="str">
        <f>Tabela_NS_S_OUT[[#This Row],[FADN_REG]]&amp;Tabela_NS_S_OUT[[#This Row],[NAZWA]]</f>
        <v>DOwoce jagodowe</v>
      </c>
      <c r="C498" s="211" t="s">
        <v>425</v>
      </c>
      <c r="D498" s="211" t="s">
        <v>183</v>
      </c>
      <c r="E498" s="211" t="s">
        <v>151</v>
      </c>
      <c r="F498" s="212">
        <v>28.98</v>
      </c>
      <c r="G498" s="212">
        <v>241.5</v>
      </c>
      <c r="I498" s="213"/>
    </row>
    <row r="499" spans="1:9" ht="16.5" hidden="1" x14ac:dyDescent="0.3">
      <c r="A499" s="211" t="s">
        <v>426</v>
      </c>
      <c r="B499" s="211" t="str">
        <f>Tabela_NS_S_OUT[[#This Row],[FADN_REG]]&amp;Tabela_NS_S_OUT[[#This Row],[NAZWA]]</f>
        <v>AAgrest</v>
      </c>
      <c r="C499" s="211" t="s">
        <v>427</v>
      </c>
      <c r="D499" s="211" t="s">
        <v>183</v>
      </c>
      <c r="E499" s="211" t="s">
        <v>149</v>
      </c>
      <c r="F499" s="212">
        <v>47.52</v>
      </c>
      <c r="G499" s="212">
        <v>222.32</v>
      </c>
      <c r="I499" s="213"/>
    </row>
    <row r="500" spans="1:9" ht="16.5" hidden="1" x14ac:dyDescent="0.3">
      <c r="A500" s="211" t="s">
        <v>426</v>
      </c>
      <c r="B500" s="211" t="str">
        <f>Tabela_NS_S_OUT[[#This Row],[FADN_REG]]&amp;Tabela_NS_S_OUT[[#This Row],[NAZWA]]</f>
        <v>BAgrest</v>
      </c>
      <c r="C500" s="211" t="s">
        <v>427</v>
      </c>
      <c r="D500" s="211" t="s">
        <v>183</v>
      </c>
      <c r="E500" s="211" t="s">
        <v>150</v>
      </c>
      <c r="F500" s="212">
        <v>47.52</v>
      </c>
      <c r="G500" s="212">
        <v>222.32</v>
      </c>
      <c r="I500" s="213"/>
    </row>
    <row r="501" spans="1:9" ht="16.5" hidden="1" x14ac:dyDescent="0.3">
      <c r="A501" s="211" t="s">
        <v>426</v>
      </c>
      <c r="B501" s="211" t="str">
        <f>Tabela_NS_S_OUT[[#This Row],[FADN_REG]]&amp;Tabela_NS_S_OUT[[#This Row],[NAZWA]]</f>
        <v>CAgrest</v>
      </c>
      <c r="C501" s="211" t="s">
        <v>427</v>
      </c>
      <c r="D501" s="211" t="s">
        <v>183</v>
      </c>
      <c r="E501" s="211" t="s">
        <v>184</v>
      </c>
      <c r="F501" s="212">
        <v>44.89</v>
      </c>
      <c r="G501" s="212">
        <v>196.79</v>
      </c>
      <c r="I501" s="213"/>
    </row>
    <row r="502" spans="1:9" ht="16.5" hidden="1" x14ac:dyDescent="0.3">
      <c r="A502" s="211" t="s">
        <v>426</v>
      </c>
      <c r="B502" s="211" t="str">
        <f>Tabela_NS_S_OUT[[#This Row],[FADN_REG]]&amp;Tabela_NS_S_OUT[[#This Row],[NAZWA]]</f>
        <v>DAgrest</v>
      </c>
      <c r="C502" s="211" t="s">
        <v>427</v>
      </c>
      <c r="D502" s="211" t="s">
        <v>183</v>
      </c>
      <c r="E502" s="211" t="s">
        <v>151</v>
      </c>
      <c r="F502" s="212">
        <v>43.45</v>
      </c>
      <c r="G502" s="212">
        <v>194.08</v>
      </c>
      <c r="I502" s="213"/>
    </row>
    <row r="503" spans="1:9" ht="16.5" hidden="1" x14ac:dyDescent="0.3">
      <c r="A503" s="211" t="s">
        <v>428</v>
      </c>
      <c r="B503" s="211" t="str">
        <f>Tabela_NS_S_OUT[[#This Row],[FADN_REG]]&amp;Tabela_NS_S_OUT[[#This Row],[NAZWA]]</f>
        <v>AAronia</v>
      </c>
      <c r="C503" s="211" t="s">
        <v>429</v>
      </c>
      <c r="D503" s="211" t="s">
        <v>183</v>
      </c>
      <c r="E503" s="211" t="s">
        <v>149</v>
      </c>
      <c r="F503" s="212">
        <v>48.19</v>
      </c>
      <c r="G503" s="212">
        <v>123.02</v>
      </c>
      <c r="I503" s="213"/>
    </row>
    <row r="504" spans="1:9" ht="16.5" hidden="1" x14ac:dyDescent="0.3">
      <c r="A504" s="211" t="s">
        <v>428</v>
      </c>
      <c r="B504" s="211" t="str">
        <f>Tabela_NS_S_OUT[[#This Row],[FADN_REG]]&amp;Tabela_NS_S_OUT[[#This Row],[NAZWA]]</f>
        <v>BAronia</v>
      </c>
      <c r="C504" s="211" t="s">
        <v>429</v>
      </c>
      <c r="D504" s="211" t="s">
        <v>183</v>
      </c>
      <c r="E504" s="211" t="s">
        <v>150</v>
      </c>
      <c r="F504" s="212">
        <v>48.19</v>
      </c>
      <c r="G504" s="212">
        <v>123.02</v>
      </c>
      <c r="I504" s="213"/>
    </row>
    <row r="505" spans="1:9" ht="16.5" hidden="1" x14ac:dyDescent="0.3">
      <c r="A505" s="211" t="s">
        <v>428</v>
      </c>
      <c r="B505" s="211" t="str">
        <f>Tabela_NS_S_OUT[[#This Row],[FADN_REG]]&amp;Tabela_NS_S_OUT[[#This Row],[NAZWA]]</f>
        <v>CAronia</v>
      </c>
      <c r="C505" s="211" t="s">
        <v>429</v>
      </c>
      <c r="D505" s="211" t="s">
        <v>183</v>
      </c>
      <c r="E505" s="211" t="s">
        <v>184</v>
      </c>
      <c r="F505" s="212">
        <v>44.73</v>
      </c>
      <c r="G505" s="212">
        <v>108.89</v>
      </c>
      <c r="I505" s="213"/>
    </row>
    <row r="506" spans="1:9" ht="16.5" hidden="1" x14ac:dyDescent="0.3">
      <c r="A506" s="211" t="s">
        <v>428</v>
      </c>
      <c r="B506" s="211" t="str">
        <f>Tabela_NS_S_OUT[[#This Row],[FADN_REG]]&amp;Tabela_NS_S_OUT[[#This Row],[NAZWA]]</f>
        <v>DAronia</v>
      </c>
      <c r="C506" s="211" t="s">
        <v>429</v>
      </c>
      <c r="D506" s="211" t="s">
        <v>183</v>
      </c>
      <c r="E506" s="211" t="s">
        <v>151</v>
      </c>
      <c r="F506" s="212">
        <v>56.39</v>
      </c>
      <c r="G506" s="212">
        <v>93.43</v>
      </c>
      <c r="I506" s="213"/>
    </row>
    <row r="507" spans="1:9" ht="16.5" hidden="1" x14ac:dyDescent="0.3">
      <c r="A507" s="211" t="s">
        <v>430</v>
      </c>
      <c r="B507" s="211" t="str">
        <f>Tabela_NS_S_OUT[[#This Row],[FADN_REG]]&amp;Tabela_NS_S_OUT[[#This Row],[NAZWA]]</f>
        <v>APorzeczki czarne</v>
      </c>
      <c r="C507" s="211" t="s">
        <v>431</v>
      </c>
      <c r="D507" s="211" t="s">
        <v>183</v>
      </c>
      <c r="E507" s="211" t="s">
        <v>149</v>
      </c>
      <c r="F507" s="212">
        <v>20.54</v>
      </c>
      <c r="G507" s="212">
        <v>106.44</v>
      </c>
      <c r="I507" s="213"/>
    </row>
    <row r="508" spans="1:9" ht="16.5" hidden="1" x14ac:dyDescent="0.3">
      <c r="A508" s="211" t="s">
        <v>430</v>
      </c>
      <c r="B508" s="211" t="str">
        <f>Tabela_NS_S_OUT[[#This Row],[FADN_REG]]&amp;Tabela_NS_S_OUT[[#This Row],[NAZWA]]</f>
        <v>BPorzeczki czarne</v>
      </c>
      <c r="C508" s="211" t="s">
        <v>431</v>
      </c>
      <c r="D508" s="211" t="s">
        <v>183</v>
      </c>
      <c r="E508" s="211" t="s">
        <v>150</v>
      </c>
      <c r="F508" s="212">
        <v>41.67</v>
      </c>
      <c r="G508" s="212">
        <v>71.02</v>
      </c>
      <c r="I508" s="213"/>
    </row>
    <row r="509" spans="1:9" ht="16.5" hidden="1" x14ac:dyDescent="0.3">
      <c r="A509" s="211" t="s">
        <v>430</v>
      </c>
      <c r="B509" s="211" t="str">
        <f>Tabela_NS_S_OUT[[#This Row],[FADN_REG]]&amp;Tabela_NS_S_OUT[[#This Row],[NAZWA]]</f>
        <v>CPorzeczki czarne</v>
      </c>
      <c r="C509" s="211" t="s">
        <v>431</v>
      </c>
      <c r="D509" s="211" t="s">
        <v>183</v>
      </c>
      <c r="E509" s="211" t="s">
        <v>184</v>
      </c>
      <c r="F509" s="212">
        <v>48.7</v>
      </c>
      <c r="G509" s="212">
        <v>70</v>
      </c>
      <c r="I509" s="213"/>
    </row>
    <row r="510" spans="1:9" ht="16.5" hidden="1" x14ac:dyDescent="0.3">
      <c r="A510" s="211" t="s">
        <v>430</v>
      </c>
      <c r="B510" s="211" t="str">
        <f>Tabela_NS_S_OUT[[#This Row],[FADN_REG]]&amp;Tabela_NS_S_OUT[[#This Row],[NAZWA]]</f>
        <v>DPorzeczki czarne</v>
      </c>
      <c r="C510" s="211" t="s">
        <v>431</v>
      </c>
      <c r="D510" s="211" t="s">
        <v>183</v>
      </c>
      <c r="E510" s="211" t="s">
        <v>151</v>
      </c>
      <c r="F510" s="212">
        <v>27.65</v>
      </c>
      <c r="G510" s="212">
        <v>150.32</v>
      </c>
      <c r="I510" s="213"/>
    </row>
    <row r="511" spans="1:9" ht="16.5" hidden="1" x14ac:dyDescent="0.3">
      <c r="A511" s="211" t="s">
        <v>432</v>
      </c>
      <c r="B511" s="211" t="str">
        <f>Tabela_NS_S_OUT[[#This Row],[FADN_REG]]&amp;Tabela_NS_S_OUT[[#This Row],[NAZWA]]</f>
        <v>APorzeczki czerwone</v>
      </c>
      <c r="C511" s="211" t="s">
        <v>433</v>
      </c>
      <c r="D511" s="211" t="s">
        <v>183</v>
      </c>
      <c r="E511" s="211" t="s">
        <v>149</v>
      </c>
      <c r="F511" s="212">
        <v>28.95</v>
      </c>
      <c r="G511" s="212">
        <v>196.07</v>
      </c>
      <c r="I511" s="213"/>
    </row>
    <row r="512" spans="1:9" ht="16.5" hidden="1" x14ac:dyDescent="0.3">
      <c r="A512" s="211" t="s">
        <v>432</v>
      </c>
      <c r="B512" s="211" t="str">
        <f>Tabela_NS_S_OUT[[#This Row],[FADN_REG]]&amp;Tabela_NS_S_OUT[[#This Row],[NAZWA]]</f>
        <v>BPorzeczki czerwone</v>
      </c>
      <c r="C512" s="211" t="s">
        <v>433</v>
      </c>
      <c r="D512" s="211" t="s">
        <v>183</v>
      </c>
      <c r="E512" s="211" t="s">
        <v>150</v>
      </c>
      <c r="F512" s="212">
        <v>75.680000000000007</v>
      </c>
      <c r="G512" s="212">
        <v>173.18</v>
      </c>
      <c r="I512" s="213"/>
    </row>
    <row r="513" spans="1:9" ht="16.5" hidden="1" x14ac:dyDescent="0.3">
      <c r="A513" s="211" t="s">
        <v>432</v>
      </c>
      <c r="B513" s="211" t="str">
        <f>Tabela_NS_S_OUT[[#This Row],[FADN_REG]]&amp;Tabela_NS_S_OUT[[#This Row],[NAZWA]]</f>
        <v>CPorzeczki czerwone</v>
      </c>
      <c r="C513" s="211" t="s">
        <v>433</v>
      </c>
      <c r="D513" s="211" t="s">
        <v>183</v>
      </c>
      <c r="E513" s="211" t="s">
        <v>184</v>
      </c>
      <c r="F513" s="212">
        <v>62.33</v>
      </c>
      <c r="G513" s="212">
        <v>169.79</v>
      </c>
      <c r="I513" s="213"/>
    </row>
    <row r="514" spans="1:9" ht="16.5" hidden="1" x14ac:dyDescent="0.3">
      <c r="A514" s="211" t="s">
        <v>432</v>
      </c>
      <c r="B514" s="211" t="str">
        <f>Tabela_NS_S_OUT[[#This Row],[FADN_REG]]&amp;Tabela_NS_S_OUT[[#This Row],[NAZWA]]</f>
        <v>DPorzeczki czerwone</v>
      </c>
      <c r="C514" s="211" t="s">
        <v>433</v>
      </c>
      <c r="D514" s="211" t="s">
        <v>183</v>
      </c>
      <c r="E514" s="211" t="s">
        <v>151</v>
      </c>
      <c r="F514" s="212">
        <v>52.43</v>
      </c>
      <c r="G514" s="212">
        <v>189.7</v>
      </c>
      <c r="I514" s="213"/>
    </row>
    <row r="515" spans="1:9" ht="16.5" hidden="1" x14ac:dyDescent="0.3">
      <c r="A515" s="211" t="s">
        <v>434</v>
      </c>
      <c r="B515" s="211" t="str">
        <f>Tabela_NS_S_OUT[[#This Row],[FADN_REG]]&amp;Tabela_NS_S_OUT[[#This Row],[NAZWA]]</f>
        <v>AMaliny ogrodowe</v>
      </c>
      <c r="C515" s="211" t="s">
        <v>435</v>
      </c>
      <c r="D515" s="211" t="s">
        <v>183</v>
      </c>
      <c r="E515" s="211" t="s">
        <v>149</v>
      </c>
      <c r="F515" s="212">
        <v>11.57</v>
      </c>
      <c r="G515" s="212">
        <v>579.17999999999995</v>
      </c>
      <c r="I515" s="213"/>
    </row>
    <row r="516" spans="1:9" ht="16.5" hidden="1" x14ac:dyDescent="0.3">
      <c r="A516" s="211" t="s">
        <v>434</v>
      </c>
      <c r="B516" s="211" t="str">
        <f>Tabela_NS_S_OUT[[#This Row],[FADN_REG]]&amp;Tabela_NS_S_OUT[[#This Row],[NAZWA]]</f>
        <v>BMaliny ogrodowe</v>
      </c>
      <c r="C516" s="211" t="s">
        <v>435</v>
      </c>
      <c r="D516" s="211" t="s">
        <v>183</v>
      </c>
      <c r="E516" s="211" t="s">
        <v>150</v>
      </c>
      <c r="F516" s="212">
        <v>25.62</v>
      </c>
      <c r="G516" s="212">
        <v>808.83</v>
      </c>
      <c r="I516" s="213"/>
    </row>
    <row r="517" spans="1:9" ht="16.5" hidden="1" x14ac:dyDescent="0.3">
      <c r="A517" s="211" t="s">
        <v>434</v>
      </c>
      <c r="B517" s="211" t="str">
        <f>Tabela_NS_S_OUT[[#This Row],[FADN_REG]]&amp;Tabela_NS_S_OUT[[#This Row],[NAZWA]]</f>
        <v>CMaliny ogrodowe</v>
      </c>
      <c r="C517" s="211" t="s">
        <v>435</v>
      </c>
      <c r="D517" s="211" t="s">
        <v>183</v>
      </c>
      <c r="E517" s="211" t="s">
        <v>184</v>
      </c>
      <c r="F517" s="212">
        <v>41.34</v>
      </c>
      <c r="G517" s="212">
        <v>549.89</v>
      </c>
      <c r="I517" s="213"/>
    </row>
    <row r="518" spans="1:9" ht="16.5" hidden="1" x14ac:dyDescent="0.3">
      <c r="A518" s="211" t="s">
        <v>434</v>
      </c>
      <c r="B518" s="211" t="str">
        <f>Tabela_NS_S_OUT[[#This Row],[FADN_REG]]&amp;Tabela_NS_S_OUT[[#This Row],[NAZWA]]</f>
        <v>DMaliny ogrodowe</v>
      </c>
      <c r="C518" s="211" t="s">
        <v>435</v>
      </c>
      <c r="D518" s="211" t="s">
        <v>183</v>
      </c>
      <c r="E518" s="211" t="s">
        <v>151</v>
      </c>
      <c r="F518" s="212">
        <v>24.01</v>
      </c>
      <c r="G518" s="212">
        <v>679.38</v>
      </c>
      <c r="I518" s="213"/>
    </row>
    <row r="519" spans="1:9" ht="16.5" hidden="1" x14ac:dyDescent="0.3">
      <c r="A519" s="211" t="s">
        <v>436</v>
      </c>
      <c r="B519" s="211" t="str">
        <f>Tabela_NS_S_OUT[[#This Row],[FADN_REG]]&amp;Tabela_NS_S_OUT[[#This Row],[NAZWA]]</f>
        <v>ABorówki</v>
      </c>
      <c r="C519" s="211" t="s">
        <v>437</v>
      </c>
      <c r="D519" s="211" t="s">
        <v>183</v>
      </c>
      <c r="E519" s="211" t="s">
        <v>149</v>
      </c>
      <c r="F519" s="212">
        <v>29.94</v>
      </c>
      <c r="G519" s="212">
        <v>1299.82</v>
      </c>
      <c r="I519" s="213"/>
    </row>
    <row r="520" spans="1:9" ht="16.5" hidden="1" x14ac:dyDescent="0.3">
      <c r="A520" s="211" t="s">
        <v>436</v>
      </c>
      <c r="B520" s="211" t="str">
        <f>Tabela_NS_S_OUT[[#This Row],[FADN_REG]]&amp;Tabela_NS_S_OUT[[#This Row],[NAZWA]]</f>
        <v>BBorówki</v>
      </c>
      <c r="C520" s="211" t="s">
        <v>437</v>
      </c>
      <c r="D520" s="211" t="s">
        <v>183</v>
      </c>
      <c r="E520" s="211" t="s">
        <v>150</v>
      </c>
      <c r="F520" s="212">
        <v>16.88</v>
      </c>
      <c r="G520" s="212">
        <v>1345.01</v>
      </c>
      <c r="I520" s="213"/>
    </row>
    <row r="521" spans="1:9" ht="16.5" hidden="1" x14ac:dyDescent="0.3">
      <c r="A521" s="211" t="s">
        <v>436</v>
      </c>
      <c r="B521" s="211" t="str">
        <f>Tabela_NS_S_OUT[[#This Row],[FADN_REG]]&amp;Tabela_NS_S_OUT[[#This Row],[NAZWA]]</f>
        <v>CBorówki</v>
      </c>
      <c r="C521" s="211" t="s">
        <v>437</v>
      </c>
      <c r="D521" s="211" t="s">
        <v>183</v>
      </c>
      <c r="E521" s="211" t="s">
        <v>184</v>
      </c>
      <c r="F521" s="212">
        <v>35.549999999999997</v>
      </c>
      <c r="G521" s="212">
        <v>1374.25</v>
      </c>
      <c r="I521" s="213"/>
    </row>
    <row r="522" spans="1:9" ht="16.5" hidden="1" x14ac:dyDescent="0.3">
      <c r="A522" s="211" t="s">
        <v>436</v>
      </c>
      <c r="B522" s="211" t="str">
        <f>Tabela_NS_S_OUT[[#This Row],[FADN_REG]]&amp;Tabela_NS_S_OUT[[#This Row],[NAZWA]]</f>
        <v>DBorówki</v>
      </c>
      <c r="C522" s="211" t="s">
        <v>437</v>
      </c>
      <c r="D522" s="211" t="s">
        <v>183</v>
      </c>
      <c r="E522" s="211" t="s">
        <v>151</v>
      </c>
      <c r="F522" s="212">
        <v>19.41</v>
      </c>
      <c r="G522" s="212">
        <v>1295.23</v>
      </c>
      <c r="I522" s="213"/>
    </row>
    <row r="523" spans="1:9" ht="16.5" hidden="1" x14ac:dyDescent="0.3">
      <c r="A523" s="211" t="s">
        <v>438</v>
      </c>
      <c r="B523" s="211" t="str">
        <f>Tabela_NS_S_OUT[[#This Row],[FADN_REG]]&amp;Tabela_NS_S_OUT[[#This Row],[NAZWA]]</f>
        <v>APozostałe owoce jagodowe</v>
      </c>
      <c r="C523" s="211" t="s">
        <v>439</v>
      </c>
      <c r="D523" s="211" t="s">
        <v>183</v>
      </c>
      <c r="E523" s="211" t="s">
        <v>149</v>
      </c>
      <c r="F523" s="212">
        <v>19.03</v>
      </c>
      <c r="G523" s="212">
        <v>416.37</v>
      </c>
      <c r="I523" s="213"/>
    </row>
    <row r="524" spans="1:9" ht="16.5" hidden="1" x14ac:dyDescent="0.3">
      <c r="A524" s="211" t="s">
        <v>438</v>
      </c>
      <c r="B524" s="211" t="str">
        <f>Tabela_NS_S_OUT[[#This Row],[FADN_REG]]&amp;Tabela_NS_S_OUT[[#This Row],[NAZWA]]</f>
        <v>BPozostałe owoce jagodowe</v>
      </c>
      <c r="C524" s="211" t="s">
        <v>439</v>
      </c>
      <c r="D524" s="211" t="s">
        <v>183</v>
      </c>
      <c r="E524" s="211" t="s">
        <v>150</v>
      </c>
      <c r="F524" s="212">
        <v>19.03</v>
      </c>
      <c r="G524" s="212">
        <v>416.37</v>
      </c>
      <c r="I524" s="213"/>
    </row>
    <row r="525" spans="1:9" ht="16.5" hidden="1" x14ac:dyDescent="0.3">
      <c r="A525" s="211" t="s">
        <v>438</v>
      </c>
      <c r="B525" s="211" t="str">
        <f>Tabela_NS_S_OUT[[#This Row],[FADN_REG]]&amp;Tabela_NS_S_OUT[[#This Row],[NAZWA]]</f>
        <v>CPozostałe owoce jagodowe</v>
      </c>
      <c r="C525" s="211" t="s">
        <v>439</v>
      </c>
      <c r="D525" s="211" t="s">
        <v>183</v>
      </c>
      <c r="E525" s="211" t="s">
        <v>184</v>
      </c>
      <c r="F525" s="212">
        <v>18.5</v>
      </c>
      <c r="G525" s="212">
        <v>370.09</v>
      </c>
      <c r="I525" s="213"/>
    </row>
    <row r="526" spans="1:9" ht="16.5" hidden="1" x14ac:dyDescent="0.3">
      <c r="A526" s="211" t="s">
        <v>438</v>
      </c>
      <c r="B526" s="211" t="str">
        <f>Tabela_NS_S_OUT[[#This Row],[FADN_REG]]&amp;Tabela_NS_S_OUT[[#This Row],[NAZWA]]</f>
        <v>DPozostałe owoce jagodowe</v>
      </c>
      <c r="C526" s="211" t="s">
        <v>439</v>
      </c>
      <c r="D526" s="211" t="s">
        <v>183</v>
      </c>
      <c r="E526" s="211" t="s">
        <v>151</v>
      </c>
      <c r="F526" s="212">
        <v>19.03</v>
      </c>
      <c r="G526" s="212">
        <v>416.37</v>
      </c>
      <c r="I526" s="213"/>
    </row>
    <row r="527" spans="1:9" ht="16.5" hidden="1" x14ac:dyDescent="0.3">
      <c r="A527" s="211" t="s">
        <v>440</v>
      </c>
      <c r="B527" s="211" t="str">
        <f>Tabela_NS_S_OUT[[#This Row],[FADN_REG]]&amp;Tabela_NS_S_OUT[[#This Row],[NAZWA]]</f>
        <v>APlantacje nasienne traw</v>
      </c>
      <c r="C527" s="211" t="s">
        <v>441</v>
      </c>
      <c r="D527" s="211"/>
      <c r="E527" s="211" t="s">
        <v>149</v>
      </c>
      <c r="F527" s="212">
        <v>1</v>
      </c>
      <c r="G527" s="212">
        <v>3785.36</v>
      </c>
      <c r="I527" s="213"/>
    </row>
    <row r="528" spans="1:9" ht="16.5" hidden="1" x14ac:dyDescent="0.3">
      <c r="A528" s="211" t="s">
        <v>440</v>
      </c>
      <c r="B528" s="211" t="str">
        <f>Tabela_NS_S_OUT[[#This Row],[FADN_REG]]&amp;Tabela_NS_S_OUT[[#This Row],[NAZWA]]</f>
        <v>BPlantacje nasienne traw</v>
      </c>
      <c r="C528" s="211" t="s">
        <v>441</v>
      </c>
      <c r="D528" s="211"/>
      <c r="E528" s="211" t="s">
        <v>150</v>
      </c>
      <c r="F528" s="212">
        <v>1</v>
      </c>
      <c r="G528" s="212">
        <v>4007.89</v>
      </c>
      <c r="I528" s="213"/>
    </row>
    <row r="529" spans="1:9" ht="16.5" hidden="1" x14ac:dyDescent="0.3">
      <c r="A529" s="211" t="s">
        <v>440</v>
      </c>
      <c r="B529" s="211" t="str">
        <f>Tabela_NS_S_OUT[[#This Row],[FADN_REG]]&amp;Tabela_NS_S_OUT[[#This Row],[NAZWA]]</f>
        <v>CPlantacje nasienne traw</v>
      </c>
      <c r="C529" s="211" t="s">
        <v>441</v>
      </c>
      <c r="D529" s="211"/>
      <c r="E529" s="211" t="s">
        <v>184</v>
      </c>
      <c r="F529" s="212">
        <v>1</v>
      </c>
      <c r="G529" s="212">
        <v>4239.95</v>
      </c>
      <c r="I529" s="213"/>
    </row>
    <row r="530" spans="1:9" ht="16.5" hidden="1" x14ac:dyDescent="0.3">
      <c r="A530" s="211" t="s">
        <v>440</v>
      </c>
      <c r="B530" s="211" t="str">
        <f>Tabela_NS_S_OUT[[#This Row],[FADN_REG]]&amp;Tabela_NS_S_OUT[[#This Row],[NAZWA]]</f>
        <v>DPlantacje nasienne traw</v>
      </c>
      <c r="C530" s="211" t="s">
        <v>441</v>
      </c>
      <c r="D530" s="211"/>
      <c r="E530" s="211" t="s">
        <v>151</v>
      </c>
      <c r="F530" s="212">
        <v>1</v>
      </c>
      <c r="G530" s="212">
        <v>3891.48</v>
      </c>
      <c r="I530" s="213"/>
    </row>
    <row r="531" spans="1:9" ht="16.5" hidden="1" x14ac:dyDescent="0.3">
      <c r="A531" s="211" t="s">
        <v>442</v>
      </c>
      <c r="B531" s="211" t="str">
        <f>Tabela_NS_S_OUT[[#This Row],[FADN_REG]]&amp;Tabela_NS_S_OUT[[#This Row],[NAZWA]]</f>
        <v>APlantacje nasienne motylkowych drobnonasiennych</v>
      </c>
      <c r="C531" s="211" t="s">
        <v>443</v>
      </c>
      <c r="D531" s="211"/>
      <c r="E531" s="211" t="s">
        <v>149</v>
      </c>
      <c r="F531" s="212">
        <v>1</v>
      </c>
      <c r="G531" s="212">
        <v>3132.74</v>
      </c>
      <c r="I531" s="213"/>
    </row>
    <row r="532" spans="1:9" ht="16.5" hidden="1" x14ac:dyDescent="0.3">
      <c r="A532" s="211" t="s">
        <v>442</v>
      </c>
      <c r="B532" s="211" t="str">
        <f>Tabela_NS_S_OUT[[#This Row],[FADN_REG]]&amp;Tabela_NS_S_OUT[[#This Row],[NAZWA]]</f>
        <v>BPlantacje nasienne motylkowych drobnonasiennych</v>
      </c>
      <c r="C532" s="211" t="s">
        <v>443</v>
      </c>
      <c r="D532" s="211"/>
      <c r="E532" s="211" t="s">
        <v>150</v>
      </c>
      <c r="F532" s="212">
        <v>1</v>
      </c>
      <c r="G532" s="212">
        <v>3883.38</v>
      </c>
      <c r="I532" s="213"/>
    </row>
    <row r="533" spans="1:9" ht="16.5" hidden="1" x14ac:dyDescent="0.3">
      <c r="A533" s="211" t="s">
        <v>442</v>
      </c>
      <c r="B533" s="211" t="str">
        <f>Tabela_NS_S_OUT[[#This Row],[FADN_REG]]&amp;Tabela_NS_S_OUT[[#This Row],[NAZWA]]</f>
        <v>CPlantacje nasienne motylkowych drobnonasiennych</v>
      </c>
      <c r="C533" s="211" t="s">
        <v>443</v>
      </c>
      <c r="D533" s="211"/>
      <c r="E533" s="211" t="s">
        <v>184</v>
      </c>
      <c r="F533" s="212">
        <v>1</v>
      </c>
      <c r="G533" s="212">
        <v>2968.14</v>
      </c>
      <c r="I533" s="213"/>
    </row>
    <row r="534" spans="1:9" ht="16.5" hidden="1" x14ac:dyDescent="0.3">
      <c r="A534" s="211" t="s">
        <v>442</v>
      </c>
      <c r="B534" s="211" t="str">
        <f>Tabela_NS_S_OUT[[#This Row],[FADN_REG]]&amp;Tabela_NS_S_OUT[[#This Row],[NAZWA]]</f>
        <v>DPlantacje nasienne motylkowych drobnonasiennych</v>
      </c>
      <c r="C534" s="211" t="s">
        <v>443</v>
      </c>
      <c r="D534" s="211"/>
      <c r="E534" s="211" t="s">
        <v>151</v>
      </c>
      <c r="F534" s="212">
        <v>1</v>
      </c>
      <c r="G534" s="212">
        <v>3076.99</v>
      </c>
      <c r="I534" s="213"/>
    </row>
    <row r="535" spans="1:9" ht="16.5" hidden="1" x14ac:dyDescent="0.3">
      <c r="A535" s="211" t="s">
        <v>444</v>
      </c>
      <c r="B535" s="211" t="str">
        <f>Tabela_NS_S_OUT[[#This Row],[FADN_REG]]&amp;Tabela_NS_S_OUT[[#This Row],[NAZWA]]</f>
        <v>APlantacje nasienne roślin korzeniowych</v>
      </c>
      <c r="C535" s="211" t="s">
        <v>445</v>
      </c>
      <c r="D535" s="211"/>
      <c r="E535" s="211" t="s">
        <v>149</v>
      </c>
      <c r="F535" s="212">
        <v>1</v>
      </c>
      <c r="G535" s="212">
        <v>13206.19</v>
      </c>
      <c r="I535" s="213"/>
    </row>
    <row r="536" spans="1:9" ht="16.5" hidden="1" x14ac:dyDescent="0.3">
      <c r="A536" s="211" t="s">
        <v>444</v>
      </c>
      <c r="B536" s="211" t="str">
        <f>Tabela_NS_S_OUT[[#This Row],[FADN_REG]]&amp;Tabela_NS_S_OUT[[#This Row],[NAZWA]]</f>
        <v>BPlantacje nasienne roślin korzeniowych</v>
      </c>
      <c r="C536" s="211" t="s">
        <v>445</v>
      </c>
      <c r="D536" s="211"/>
      <c r="E536" s="211" t="s">
        <v>150</v>
      </c>
      <c r="F536" s="212">
        <v>1</v>
      </c>
      <c r="G536" s="212">
        <v>20802.37</v>
      </c>
      <c r="I536" s="213"/>
    </row>
    <row r="537" spans="1:9" ht="16.5" hidden="1" x14ac:dyDescent="0.3">
      <c r="A537" s="211" t="s">
        <v>444</v>
      </c>
      <c r="B537" s="211" t="str">
        <f>Tabela_NS_S_OUT[[#This Row],[FADN_REG]]&amp;Tabela_NS_S_OUT[[#This Row],[NAZWA]]</f>
        <v>CPlantacje nasienne roślin korzeniowych</v>
      </c>
      <c r="C537" s="211" t="s">
        <v>445</v>
      </c>
      <c r="D537" s="211"/>
      <c r="E537" s="211" t="s">
        <v>184</v>
      </c>
      <c r="F537" s="212">
        <v>1</v>
      </c>
      <c r="G537" s="212">
        <v>13206.19</v>
      </c>
      <c r="I537" s="213"/>
    </row>
    <row r="538" spans="1:9" ht="16.5" hidden="1" x14ac:dyDescent="0.3">
      <c r="A538" s="211" t="s">
        <v>444</v>
      </c>
      <c r="B538" s="211" t="str">
        <f>Tabela_NS_S_OUT[[#This Row],[FADN_REG]]&amp;Tabela_NS_S_OUT[[#This Row],[NAZWA]]</f>
        <v>DPlantacje nasienne roślin korzeniowych</v>
      </c>
      <c r="C538" s="211" t="s">
        <v>445</v>
      </c>
      <c r="D538" s="211"/>
      <c r="E538" s="211" t="s">
        <v>151</v>
      </c>
      <c r="F538" s="212">
        <v>1</v>
      </c>
      <c r="G538" s="212">
        <v>13206.19</v>
      </c>
      <c r="I538" s="213"/>
    </row>
    <row r="539" spans="1:9" ht="16.5" hidden="1" x14ac:dyDescent="0.3">
      <c r="A539" s="211" t="s">
        <v>446</v>
      </c>
      <c r="B539" s="211" t="str">
        <f>Tabela_NS_S_OUT[[#This Row],[FADN_REG]]&amp;Tabela_NS_S_OUT[[#This Row],[NAZWA]]</f>
        <v>AUprawy drugoroczne - nasiona</v>
      </c>
      <c r="C539" s="211" t="s">
        <v>447</v>
      </c>
      <c r="D539" s="211"/>
      <c r="E539" s="211" t="s">
        <v>149</v>
      </c>
      <c r="F539" s="212">
        <v>1</v>
      </c>
      <c r="G539" s="212">
        <v>13282.32</v>
      </c>
      <c r="I539" s="213"/>
    </row>
    <row r="540" spans="1:9" ht="15.75" hidden="1" customHeight="1" x14ac:dyDescent="0.3">
      <c r="A540" s="211" t="s">
        <v>446</v>
      </c>
      <c r="B540" s="211" t="str">
        <f>Tabela_NS_S_OUT[[#This Row],[FADN_REG]]&amp;Tabela_NS_S_OUT[[#This Row],[NAZWA]]</f>
        <v>BUprawy drugoroczne - nasiona</v>
      </c>
      <c r="C540" s="211" t="s">
        <v>447</v>
      </c>
      <c r="D540" s="211"/>
      <c r="E540" s="211" t="s">
        <v>150</v>
      </c>
      <c r="F540" s="212">
        <v>1</v>
      </c>
      <c r="G540" s="212">
        <v>22211</v>
      </c>
      <c r="I540" s="213"/>
    </row>
    <row r="541" spans="1:9" ht="15.75" hidden="1" customHeight="1" x14ac:dyDescent="0.3">
      <c r="A541" s="211" t="s">
        <v>446</v>
      </c>
      <c r="B541" s="211" t="str">
        <f>Tabela_NS_S_OUT[[#This Row],[FADN_REG]]&amp;Tabela_NS_S_OUT[[#This Row],[NAZWA]]</f>
        <v>CUprawy drugoroczne - nasiona</v>
      </c>
      <c r="C541" s="211" t="s">
        <v>447</v>
      </c>
      <c r="D541" s="211"/>
      <c r="E541" s="211" t="s">
        <v>184</v>
      </c>
      <c r="F541" s="212">
        <v>1</v>
      </c>
      <c r="G541" s="212">
        <v>13282.32</v>
      </c>
      <c r="I541" s="213"/>
    </row>
    <row r="542" spans="1:9" ht="15.75" hidden="1" customHeight="1" x14ac:dyDescent="0.3">
      <c r="A542" s="211" t="s">
        <v>446</v>
      </c>
      <c r="B542" s="211" t="str">
        <f>Tabela_NS_S_OUT[[#This Row],[FADN_REG]]&amp;Tabela_NS_S_OUT[[#This Row],[NAZWA]]</f>
        <v>DUprawy drugoroczne - nasiona</v>
      </c>
      <c r="C542" s="211" t="s">
        <v>447</v>
      </c>
      <c r="D542" s="211"/>
      <c r="E542" s="211" t="s">
        <v>151</v>
      </c>
      <c r="F542" s="212">
        <v>1</v>
      </c>
      <c r="G542" s="212">
        <v>13282.32</v>
      </c>
      <c r="I542" s="213"/>
    </row>
    <row r="543" spans="1:9" ht="16.5" hidden="1" x14ac:dyDescent="0.3">
      <c r="A543" s="211" t="s">
        <v>448</v>
      </c>
      <c r="B543" s="211" t="str">
        <f>Tabela_NS_S_OUT[[#This Row],[FADN_REG]]&amp;Tabela_NS_S_OUT[[#This Row],[NAZWA]]</f>
        <v>AUprawy nasienne i rozsadniki warzyw i kwiatów</v>
      </c>
      <c r="C543" s="211" t="s">
        <v>449</v>
      </c>
      <c r="D543" s="211"/>
      <c r="E543" s="211" t="s">
        <v>149</v>
      </c>
      <c r="F543" s="212">
        <v>1</v>
      </c>
      <c r="G543" s="212">
        <v>19133.32</v>
      </c>
      <c r="I543" s="213"/>
    </row>
    <row r="544" spans="1:9" ht="15.75" hidden="1" customHeight="1" x14ac:dyDescent="0.3">
      <c r="A544" s="211" t="s">
        <v>448</v>
      </c>
      <c r="B544" s="211" t="str">
        <f>Tabela_NS_S_OUT[[#This Row],[FADN_REG]]&amp;Tabela_NS_S_OUT[[#This Row],[NAZWA]]</f>
        <v>BUprawy nasienne i rozsadniki warzyw i kwiatów</v>
      </c>
      <c r="C544" s="211" t="s">
        <v>449</v>
      </c>
      <c r="D544" s="211"/>
      <c r="E544" s="211" t="s">
        <v>150</v>
      </c>
      <c r="F544" s="212">
        <v>1</v>
      </c>
      <c r="G544" s="212">
        <v>14869.14</v>
      </c>
      <c r="I544" s="213"/>
    </row>
    <row r="545" spans="1:9" ht="15.75" hidden="1" customHeight="1" x14ac:dyDescent="0.3">
      <c r="A545" s="211" t="s">
        <v>448</v>
      </c>
      <c r="B545" s="211" t="str">
        <f>Tabela_NS_S_OUT[[#This Row],[FADN_REG]]&amp;Tabela_NS_S_OUT[[#This Row],[NAZWA]]</f>
        <v>CUprawy nasienne i rozsadniki warzyw i kwiatów</v>
      </c>
      <c r="C545" s="211" t="s">
        <v>449</v>
      </c>
      <c r="D545" s="211"/>
      <c r="E545" s="211" t="s">
        <v>184</v>
      </c>
      <c r="F545" s="212">
        <v>1</v>
      </c>
      <c r="G545" s="212">
        <v>16428.990000000002</v>
      </c>
      <c r="I545" s="213"/>
    </row>
    <row r="546" spans="1:9" ht="15.75" hidden="1" customHeight="1" x14ac:dyDescent="0.3">
      <c r="A546" s="211" t="s">
        <v>448</v>
      </c>
      <c r="B546" s="211" t="str">
        <f>Tabela_NS_S_OUT[[#This Row],[FADN_REG]]&amp;Tabela_NS_S_OUT[[#This Row],[NAZWA]]</f>
        <v>DUprawy nasienne i rozsadniki warzyw i kwiatów</v>
      </c>
      <c r="C546" s="211" t="s">
        <v>449</v>
      </c>
      <c r="D546" s="211"/>
      <c r="E546" s="211" t="s">
        <v>151</v>
      </c>
      <c r="F546" s="212">
        <v>1</v>
      </c>
      <c r="G546" s="212">
        <v>96385.78</v>
      </c>
      <c r="I546" s="213"/>
    </row>
    <row r="547" spans="1:9" ht="16.5" hidden="1" x14ac:dyDescent="0.3">
      <c r="A547" s="211" t="s">
        <v>450</v>
      </c>
      <c r="B547" s="211" t="str">
        <f>Tabela_NS_S_OUT[[#This Row],[FADN_REG]]&amp;Tabela_NS_S_OUT[[#This Row],[NAZWA]]</f>
        <v>AUprawy nasienne i rozsadniki warzyw i kwiatów w uprawie polowej</v>
      </c>
      <c r="C547" s="211" t="s">
        <v>451</v>
      </c>
      <c r="D547" s="211"/>
      <c r="E547" s="211" t="s">
        <v>149</v>
      </c>
      <c r="F547" s="212">
        <v>1</v>
      </c>
      <c r="G547" s="212">
        <v>9571.3799999999992</v>
      </c>
      <c r="I547" s="213"/>
    </row>
    <row r="548" spans="1:9" ht="15.75" hidden="1" customHeight="1" x14ac:dyDescent="0.3">
      <c r="A548" s="211" t="s">
        <v>450</v>
      </c>
      <c r="B548" s="211" t="str">
        <f>Tabela_NS_S_OUT[[#This Row],[FADN_REG]]&amp;Tabela_NS_S_OUT[[#This Row],[NAZWA]]</f>
        <v>BUprawy nasienne i rozsadniki warzyw i kwiatów w uprawie polowej</v>
      </c>
      <c r="C548" s="211" t="s">
        <v>451</v>
      </c>
      <c r="D548" s="211"/>
      <c r="E548" s="211" t="s">
        <v>150</v>
      </c>
      <c r="F548" s="212">
        <v>1</v>
      </c>
      <c r="G548" s="212">
        <v>10230.129999999999</v>
      </c>
      <c r="I548" s="213"/>
    </row>
    <row r="549" spans="1:9" ht="15.75" hidden="1" customHeight="1" x14ac:dyDescent="0.3">
      <c r="A549" s="211" t="s">
        <v>450</v>
      </c>
      <c r="B549" s="211" t="str">
        <f>Tabela_NS_S_OUT[[#This Row],[FADN_REG]]&amp;Tabela_NS_S_OUT[[#This Row],[NAZWA]]</f>
        <v>CUprawy nasienne i rozsadniki warzyw i kwiatów w uprawie polowej</v>
      </c>
      <c r="C549" s="211" t="s">
        <v>451</v>
      </c>
      <c r="D549" s="211"/>
      <c r="E549" s="211" t="s">
        <v>184</v>
      </c>
      <c r="F549" s="212">
        <v>1</v>
      </c>
      <c r="G549" s="212">
        <v>9467.98</v>
      </c>
      <c r="I549" s="213"/>
    </row>
    <row r="550" spans="1:9" ht="15.75" hidden="1" customHeight="1" x14ac:dyDescent="0.3">
      <c r="A550" s="211" t="s">
        <v>450</v>
      </c>
      <c r="B550" s="211" t="str">
        <f>Tabela_NS_S_OUT[[#This Row],[FADN_REG]]&amp;Tabela_NS_S_OUT[[#This Row],[NAZWA]]</f>
        <v>DUprawy nasienne i rozsadniki warzyw i kwiatów w uprawie polowej</v>
      </c>
      <c r="C550" s="211" t="s">
        <v>451</v>
      </c>
      <c r="D550" s="211"/>
      <c r="E550" s="211" t="s">
        <v>151</v>
      </c>
      <c r="F550" s="212">
        <v>1</v>
      </c>
      <c r="G550" s="212">
        <v>9571.3799999999992</v>
      </c>
      <c r="I550" s="213"/>
    </row>
    <row r="551" spans="1:9" ht="16.5" hidden="1" x14ac:dyDescent="0.3">
      <c r="A551" s="211" t="s">
        <v>452</v>
      </c>
      <c r="B551" s="211" t="str">
        <f>Tabela_NS_S_OUT[[#This Row],[FADN_REG]]&amp;Tabela_NS_S_OUT[[#This Row],[NAZWA]]</f>
        <v>AUprawy nasienne i rozsadniki warzyw w uprawie polowej</v>
      </c>
      <c r="C551" s="211" t="s">
        <v>453</v>
      </c>
      <c r="D551" s="211"/>
      <c r="E551" s="211" t="s">
        <v>149</v>
      </c>
      <c r="F551" s="212">
        <v>1</v>
      </c>
      <c r="G551" s="212">
        <v>9019.41</v>
      </c>
      <c r="I551" s="213"/>
    </row>
    <row r="552" spans="1:9" ht="15.75" hidden="1" customHeight="1" x14ac:dyDescent="0.3">
      <c r="A552" s="211" t="s">
        <v>452</v>
      </c>
      <c r="B552" s="211" t="str">
        <f>Tabela_NS_S_OUT[[#This Row],[FADN_REG]]&amp;Tabela_NS_S_OUT[[#This Row],[NAZWA]]</f>
        <v>BUprawy nasienne i rozsadniki warzyw w uprawie polowej</v>
      </c>
      <c r="C552" s="211" t="s">
        <v>453</v>
      </c>
      <c r="D552" s="211"/>
      <c r="E552" s="211" t="s">
        <v>150</v>
      </c>
      <c r="F552" s="212">
        <v>1</v>
      </c>
      <c r="G552" s="212">
        <v>9019.41</v>
      </c>
      <c r="I552" s="213"/>
    </row>
    <row r="553" spans="1:9" ht="15.75" hidden="1" customHeight="1" x14ac:dyDescent="0.3">
      <c r="A553" s="211" t="s">
        <v>452</v>
      </c>
      <c r="B553" s="211" t="str">
        <f>Tabela_NS_S_OUT[[#This Row],[FADN_REG]]&amp;Tabela_NS_S_OUT[[#This Row],[NAZWA]]</f>
        <v>CUprawy nasienne i rozsadniki warzyw w uprawie polowej</v>
      </c>
      <c r="C553" s="211" t="s">
        <v>453</v>
      </c>
      <c r="D553" s="211"/>
      <c r="E553" s="211" t="s">
        <v>184</v>
      </c>
      <c r="F553" s="212">
        <v>1</v>
      </c>
      <c r="G553" s="212">
        <v>9674</v>
      </c>
      <c r="I553" s="213"/>
    </row>
    <row r="554" spans="1:9" ht="15.75" hidden="1" customHeight="1" x14ac:dyDescent="0.3">
      <c r="A554" s="211" t="s">
        <v>452</v>
      </c>
      <c r="B554" s="211" t="str">
        <f>Tabela_NS_S_OUT[[#This Row],[FADN_REG]]&amp;Tabela_NS_S_OUT[[#This Row],[NAZWA]]</f>
        <v>DUprawy nasienne i rozsadniki warzyw w uprawie polowej</v>
      </c>
      <c r="C554" s="211" t="s">
        <v>453</v>
      </c>
      <c r="D554" s="211"/>
      <c r="E554" s="211" t="s">
        <v>151</v>
      </c>
      <c r="F554" s="212">
        <v>1</v>
      </c>
      <c r="G554" s="212">
        <v>9019.41</v>
      </c>
      <c r="I554" s="213"/>
    </row>
    <row r="555" spans="1:9" ht="16.5" hidden="1" x14ac:dyDescent="0.3">
      <c r="A555" s="211" t="s">
        <v>454</v>
      </c>
      <c r="B555" s="211" t="str">
        <f>Tabela_NS_S_OUT[[#This Row],[FADN_REG]]&amp;Tabela_NS_S_OUT[[#This Row],[NAZWA]]</f>
        <v>AUprawy nasienne i rozsadniki warzyw i kwiatów pod osłonami wysokimi</v>
      </c>
      <c r="C555" s="211" t="s">
        <v>455</v>
      </c>
      <c r="D555" s="211"/>
      <c r="E555" s="211" t="s">
        <v>149</v>
      </c>
      <c r="F555" s="212">
        <v>1</v>
      </c>
      <c r="G555" s="212">
        <v>478309.18</v>
      </c>
      <c r="I555" s="213"/>
    </row>
    <row r="556" spans="1:9" ht="15.75" hidden="1" customHeight="1" x14ac:dyDescent="0.3">
      <c r="A556" s="211" t="s">
        <v>454</v>
      </c>
      <c r="B556" s="211" t="str">
        <f>Tabela_NS_S_OUT[[#This Row],[FADN_REG]]&amp;Tabela_NS_S_OUT[[#This Row],[NAZWA]]</f>
        <v>BUprawy nasienne i rozsadniki warzyw i kwiatów pod osłonami wysokimi</v>
      </c>
      <c r="C556" s="211" t="s">
        <v>455</v>
      </c>
      <c r="D556" s="211"/>
      <c r="E556" s="211" t="s">
        <v>150</v>
      </c>
      <c r="F556" s="212">
        <v>1</v>
      </c>
      <c r="G556" s="212">
        <v>761484.5</v>
      </c>
      <c r="I556" s="213"/>
    </row>
    <row r="557" spans="1:9" ht="15.75" hidden="1" customHeight="1" x14ac:dyDescent="0.3">
      <c r="A557" s="211" t="s">
        <v>454</v>
      </c>
      <c r="B557" s="211" t="str">
        <f>Tabela_NS_S_OUT[[#This Row],[FADN_REG]]&amp;Tabela_NS_S_OUT[[#This Row],[NAZWA]]</f>
        <v>CUprawy nasienne i rozsadniki warzyw i kwiatów pod osłonami wysokimi</v>
      </c>
      <c r="C557" s="211" t="s">
        <v>455</v>
      </c>
      <c r="D557" s="211"/>
      <c r="E557" s="211" t="s">
        <v>184</v>
      </c>
      <c r="F557" s="212">
        <v>1</v>
      </c>
      <c r="G557" s="212">
        <v>468021.85</v>
      </c>
      <c r="I557" s="213"/>
    </row>
    <row r="558" spans="1:9" ht="15.75" hidden="1" customHeight="1" x14ac:dyDescent="0.3">
      <c r="A558" s="211" t="s">
        <v>454</v>
      </c>
      <c r="B558" s="211" t="str">
        <f>Tabela_NS_S_OUT[[#This Row],[FADN_REG]]&amp;Tabela_NS_S_OUT[[#This Row],[NAZWA]]</f>
        <v>DUprawy nasienne i rozsadniki warzyw i kwiatów pod osłonami wysokimi</v>
      </c>
      <c r="C558" s="211" t="s">
        <v>455</v>
      </c>
      <c r="D558" s="211"/>
      <c r="E558" s="211" t="s">
        <v>151</v>
      </c>
      <c r="F558" s="212">
        <v>1</v>
      </c>
      <c r="G558" s="212">
        <v>876479.76</v>
      </c>
      <c r="I558" s="213"/>
    </row>
    <row r="559" spans="1:9" ht="16.5" hidden="1" x14ac:dyDescent="0.3">
      <c r="A559" s="211" t="s">
        <v>456</v>
      </c>
      <c r="B559" s="211" t="str">
        <f>Tabela_NS_S_OUT[[#This Row],[FADN_REG]]&amp;Tabela_NS_S_OUT[[#This Row],[NAZWA]]</f>
        <v>ANasienniki i rozsadniki warzyw w uprawie pod osłonami wysokimi</v>
      </c>
      <c r="C559" s="211" t="s">
        <v>457</v>
      </c>
      <c r="D559" s="211"/>
      <c r="E559" s="211" t="s">
        <v>149</v>
      </c>
      <c r="F559" s="212">
        <v>1</v>
      </c>
      <c r="G559" s="212">
        <v>480346.7</v>
      </c>
      <c r="I559" s="213"/>
    </row>
    <row r="560" spans="1:9" ht="16.5" hidden="1" x14ac:dyDescent="0.3">
      <c r="A560" s="211" t="s">
        <v>456</v>
      </c>
      <c r="B560" s="211" t="str">
        <f>Tabela_NS_S_OUT[[#This Row],[FADN_REG]]&amp;Tabela_NS_S_OUT[[#This Row],[NAZWA]]</f>
        <v>BNasienniki i rozsadniki warzyw w uprawie pod osłonami wysokimi</v>
      </c>
      <c r="C560" s="211" t="s">
        <v>457</v>
      </c>
      <c r="D560" s="211"/>
      <c r="E560" s="211" t="s">
        <v>150</v>
      </c>
      <c r="F560" s="212">
        <v>1</v>
      </c>
      <c r="G560" s="212">
        <v>907658.48</v>
      </c>
      <c r="I560" s="213"/>
    </row>
    <row r="561" spans="1:9" ht="16.5" hidden="1" x14ac:dyDescent="0.3">
      <c r="A561" s="211" t="s">
        <v>456</v>
      </c>
      <c r="B561" s="211" t="str">
        <f>Tabela_NS_S_OUT[[#This Row],[FADN_REG]]&amp;Tabela_NS_S_OUT[[#This Row],[NAZWA]]</f>
        <v>CNasienniki i rozsadniki warzyw w uprawie pod osłonami wysokimi</v>
      </c>
      <c r="C561" s="211" t="s">
        <v>457</v>
      </c>
      <c r="D561" s="211"/>
      <c r="E561" s="211" t="s">
        <v>184</v>
      </c>
      <c r="F561" s="212">
        <v>1</v>
      </c>
      <c r="G561" s="212">
        <v>299584.51</v>
      </c>
      <c r="I561" s="213"/>
    </row>
    <row r="562" spans="1:9" ht="16.5" hidden="1" x14ac:dyDescent="0.3">
      <c r="A562" s="211" t="s">
        <v>456</v>
      </c>
      <c r="B562" s="211" t="str">
        <f>Tabela_NS_S_OUT[[#This Row],[FADN_REG]]&amp;Tabela_NS_S_OUT[[#This Row],[NAZWA]]</f>
        <v>DNasienniki i rozsadniki warzyw w uprawie pod osłonami wysokimi</v>
      </c>
      <c r="C562" s="211" t="s">
        <v>457</v>
      </c>
      <c r="D562" s="211"/>
      <c r="E562" s="211" t="s">
        <v>151</v>
      </c>
      <c r="F562" s="212">
        <v>1</v>
      </c>
      <c r="G562" s="212">
        <v>850344.35</v>
      </c>
      <c r="I562" s="213"/>
    </row>
    <row r="563" spans="1:9" ht="16.5" hidden="1" x14ac:dyDescent="0.3">
      <c r="A563" s="211" t="s">
        <v>458</v>
      </c>
      <c r="B563" s="211" t="str">
        <f>Tabela_NS_S_OUT[[#This Row],[FADN_REG]]&amp;Tabela_NS_S_OUT[[#This Row],[NAZWA]]</f>
        <v>ANasienniki i rozsadniki kwiatów w uprawie pod osłonami wysokimi</v>
      </c>
      <c r="C563" s="211" t="s">
        <v>521</v>
      </c>
      <c r="D563" s="211"/>
      <c r="E563" s="211" t="s">
        <v>149</v>
      </c>
      <c r="F563" s="212">
        <v>1</v>
      </c>
      <c r="G563" s="212">
        <v>488015.96</v>
      </c>
      <c r="I563" s="213"/>
    </row>
    <row r="564" spans="1:9" ht="16.5" hidden="1" x14ac:dyDescent="0.3">
      <c r="A564" s="211" t="s">
        <v>458</v>
      </c>
      <c r="B564" s="211" t="str">
        <f>Tabela_NS_S_OUT[[#This Row],[FADN_REG]]&amp;Tabela_NS_S_OUT[[#This Row],[NAZWA]]</f>
        <v>BNasienniki i rozsadniki kwiatów w uprawie pod osłonami wysokimi</v>
      </c>
      <c r="C564" s="211" t="s">
        <v>521</v>
      </c>
      <c r="D564" s="211"/>
      <c r="E564" s="211" t="s">
        <v>150</v>
      </c>
      <c r="F564" s="212">
        <v>1</v>
      </c>
      <c r="G564" s="212">
        <v>488015.96</v>
      </c>
      <c r="I564" s="213"/>
    </row>
    <row r="565" spans="1:9" ht="16.5" hidden="1" x14ac:dyDescent="0.3">
      <c r="A565" s="211" t="s">
        <v>458</v>
      </c>
      <c r="B565" s="211" t="str">
        <f>Tabela_NS_S_OUT[[#This Row],[FADN_REG]]&amp;Tabela_NS_S_OUT[[#This Row],[NAZWA]]</f>
        <v>CNasienniki i rozsadniki kwiatów w uprawie pod osłonami wysokimi</v>
      </c>
      <c r="C565" s="211" t="s">
        <v>521</v>
      </c>
      <c r="D565" s="211"/>
      <c r="E565" s="211" t="s">
        <v>184</v>
      </c>
      <c r="F565" s="212">
        <v>1</v>
      </c>
      <c r="G565" s="212">
        <v>488015.96</v>
      </c>
      <c r="I565" s="213"/>
    </row>
    <row r="566" spans="1:9" ht="16.5" hidden="1" x14ac:dyDescent="0.3">
      <c r="A566" s="211" t="s">
        <v>458</v>
      </c>
      <c r="B566" s="211" t="str">
        <f>Tabela_NS_S_OUT[[#This Row],[FADN_REG]]&amp;Tabela_NS_S_OUT[[#This Row],[NAZWA]]</f>
        <v>DNasienniki i rozsadniki kwiatów w uprawie pod osłonami wysokimi</v>
      </c>
      <c r="C566" s="211" t="s">
        <v>521</v>
      </c>
      <c r="D566" s="211"/>
      <c r="E566" s="211" t="s">
        <v>151</v>
      </c>
      <c r="F566" s="212">
        <v>1</v>
      </c>
      <c r="G566" s="212">
        <v>488015.96</v>
      </c>
      <c r="I566" s="213"/>
    </row>
    <row r="567" spans="1:9" ht="16.5" hidden="1" x14ac:dyDescent="0.3">
      <c r="A567" s="211" t="s">
        <v>459</v>
      </c>
      <c r="B567" s="211" t="str">
        <f>Tabela_NS_S_OUT[[#This Row],[FADN_REG]]&amp;Tabela_NS_S_OUT[[#This Row],[NAZWA]]</f>
        <v>AInne uprawy nasienne</v>
      </c>
      <c r="C567" s="211" t="s">
        <v>460</v>
      </c>
      <c r="D567" s="211"/>
      <c r="E567" s="211" t="s">
        <v>149</v>
      </c>
      <c r="F567" s="212">
        <v>1</v>
      </c>
      <c r="G567" s="212">
        <v>24513.68</v>
      </c>
      <c r="I567" s="213"/>
    </row>
    <row r="568" spans="1:9" ht="16.5" hidden="1" x14ac:dyDescent="0.3">
      <c r="A568" s="211" t="s">
        <v>459</v>
      </c>
      <c r="B568" s="211" t="str">
        <f>Tabela_NS_S_OUT[[#This Row],[FADN_REG]]&amp;Tabela_NS_S_OUT[[#This Row],[NAZWA]]</f>
        <v>BInne uprawy nasienne</v>
      </c>
      <c r="C568" s="211" t="s">
        <v>460</v>
      </c>
      <c r="D568" s="211"/>
      <c r="E568" s="211" t="s">
        <v>150</v>
      </c>
      <c r="F568" s="212">
        <v>1</v>
      </c>
      <c r="G568" s="212">
        <v>38480.94</v>
      </c>
      <c r="I568" s="213"/>
    </row>
    <row r="569" spans="1:9" ht="16.5" hidden="1" x14ac:dyDescent="0.3">
      <c r="A569" s="211" t="s">
        <v>459</v>
      </c>
      <c r="B569" s="211" t="str">
        <f>Tabela_NS_S_OUT[[#This Row],[FADN_REG]]&amp;Tabela_NS_S_OUT[[#This Row],[NAZWA]]</f>
        <v>CInne uprawy nasienne</v>
      </c>
      <c r="C569" s="211" t="s">
        <v>460</v>
      </c>
      <c r="D569" s="211"/>
      <c r="E569" s="211" t="s">
        <v>184</v>
      </c>
      <c r="F569" s="212">
        <v>1</v>
      </c>
      <c r="G569" s="212">
        <v>21067.08</v>
      </c>
      <c r="I569" s="213"/>
    </row>
    <row r="570" spans="1:9" ht="16.5" hidden="1" x14ac:dyDescent="0.3">
      <c r="A570" s="211" t="s">
        <v>459</v>
      </c>
      <c r="B570" s="211" t="str">
        <f>Tabela_NS_S_OUT[[#This Row],[FADN_REG]]&amp;Tabela_NS_S_OUT[[#This Row],[NAZWA]]</f>
        <v>DInne uprawy nasienne</v>
      </c>
      <c r="C570" s="211" t="s">
        <v>460</v>
      </c>
      <c r="D570" s="211"/>
      <c r="E570" s="211" t="s">
        <v>151</v>
      </c>
      <c r="F570" s="212">
        <v>1</v>
      </c>
      <c r="G570" s="212">
        <v>24513.68</v>
      </c>
      <c r="I570" s="213"/>
    </row>
    <row r="571" spans="1:9" ht="16.5" hidden="1" x14ac:dyDescent="0.3">
      <c r="A571" s="211" t="s">
        <v>461</v>
      </c>
      <c r="B571" s="211" t="str">
        <f>Tabela_NS_S_OUT[[#This Row],[FADN_REG]]&amp;Tabela_NS_S_OUT[[#This Row],[NAZWA]]</f>
        <v>AInne uprawy nasienne i rozsadniki w uprawie polowej</v>
      </c>
      <c r="C571" s="211" t="s">
        <v>462</v>
      </c>
      <c r="D571" s="211"/>
      <c r="E571" s="211" t="s">
        <v>149</v>
      </c>
      <c r="F571" s="212">
        <v>1</v>
      </c>
      <c r="G571" s="212">
        <v>22741.7</v>
      </c>
      <c r="I571" s="213"/>
    </row>
    <row r="572" spans="1:9" ht="16.5" hidden="1" x14ac:dyDescent="0.3">
      <c r="A572" s="211" t="s">
        <v>461</v>
      </c>
      <c r="B572" s="211" t="str">
        <f>Tabela_NS_S_OUT[[#This Row],[FADN_REG]]&amp;Tabela_NS_S_OUT[[#This Row],[NAZWA]]</f>
        <v>BInne uprawy nasienne i rozsadniki w uprawie polowej</v>
      </c>
      <c r="C572" s="211" t="s">
        <v>462</v>
      </c>
      <c r="D572" s="211"/>
      <c r="E572" s="211" t="s">
        <v>150</v>
      </c>
      <c r="F572" s="212">
        <v>1</v>
      </c>
      <c r="G572" s="212">
        <v>36776.97</v>
      </c>
      <c r="I572" s="213"/>
    </row>
    <row r="573" spans="1:9" ht="16.5" hidden="1" x14ac:dyDescent="0.3">
      <c r="A573" s="211" t="s">
        <v>461</v>
      </c>
      <c r="B573" s="211" t="str">
        <f>Tabela_NS_S_OUT[[#This Row],[FADN_REG]]&amp;Tabela_NS_S_OUT[[#This Row],[NAZWA]]</f>
        <v>CInne uprawy nasienne i rozsadniki w uprawie polowej</v>
      </c>
      <c r="C573" s="211" t="s">
        <v>462</v>
      </c>
      <c r="D573" s="211"/>
      <c r="E573" s="211" t="s">
        <v>184</v>
      </c>
      <c r="F573" s="212">
        <v>1</v>
      </c>
      <c r="G573" s="212">
        <v>18982.11</v>
      </c>
      <c r="I573" s="213"/>
    </row>
    <row r="574" spans="1:9" ht="16.5" hidden="1" x14ac:dyDescent="0.3">
      <c r="A574" s="211" t="s">
        <v>461</v>
      </c>
      <c r="B574" s="211" t="str">
        <f>Tabela_NS_S_OUT[[#This Row],[FADN_REG]]&amp;Tabela_NS_S_OUT[[#This Row],[NAZWA]]</f>
        <v>DInne uprawy nasienne i rozsadniki w uprawie polowej</v>
      </c>
      <c r="C574" s="211" t="s">
        <v>462</v>
      </c>
      <c r="D574" s="211"/>
      <c r="E574" s="211" t="s">
        <v>151</v>
      </c>
      <c r="F574" s="212">
        <v>1</v>
      </c>
      <c r="G574" s="212">
        <v>22741.7</v>
      </c>
      <c r="I574" s="213"/>
    </row>
    <row r="575" spans="1:9" ht="16.5" hidden="1" x14ac:dyDescent="0.3">
      <c r="A575" s="211" t="s">
        <v>463</v>
      </c>
      <c r="B575" s="211" t="str">
        <f>Tabela_NS_S_OUT[[#This Row],[FADN_REG]]&amp;Tabela_NS_S_OUT[[#This Row],[NAZWA]]</f>
        <v>APozostałe plantacje nasienne</v>
      </c>
      <c r="C575" s="211" t="s">
        <v>464</v>
      </c>
      <c r="D575" s="211"/>
      <c r="E575" s="211" t="s">
        <v>149</v>
      </c>
      <c r="F575" s="212">
        <v>1</v>
      </c>
      <c r="G575" s="212">
        <v>3109.77</v>
      </c>
      <c r="I575" s="213"/>
    </row>
    <row r="576" spans="1:9" ht="16.5" hidden="1" x14ac:dyDescent="0.3">
      <c r="A576" s="211" t="s">
        <v>463</v>
      </c>
      <c r="B576" s="211" t="str">
        <f>Tabela_NS_S_OUT[[#This Row],[FADN_REG]]&amp;Tabela_NS_S_OUT[[#This Row],[NAZWA]]</f>
        <v>BPozostałe plantacje nasienne</v>
      </c>
      <c r="C576" s="211" t="s">
        <v>464</v>
      </c>
      <c r="D576" s="211"/>
      <c r="E576" s="211" t="s">
        <v>150</v>
      </c>
      <c r="F576" s="212">
        <v>1</v>
      </c>
      <c r="G576" s="212">
        <v>3460.32</v>
      </c>
      <c r="I576" s="213"/>
    </row>
    <row r="577" spans="1:9" ht="16.5" hidden="1" x14ac:dyDescent="0.3">
      <c r="A577" s="211" t="s">
        <v>463</v>
      </c>
      <c r="B577" s="211" t="str">
        <f>Tabela_NS_S_OUT[[#This Row],[FADN_REG]]&amp;Tabela_NS_S_OUT[[#This Row],[NAZWA]]</f>
        <v>CPozostałe plantacje nasienne</v>
      </c>
      <c r="C577" s="211" t="s">
        <v>464</v>
      </c>
      <c r="D577" s="211"/>
      <c r="E577" s="211" t="s">
        <v>184</v>
      </c>
      <c r="F577" s="212">
        <v>1</v>
      </c>
      <c r="G577" s="212">
        <v>2258.91</v>
      </c>
      <c r="I577" s="213"/>
    </row>
    <row r="578" spans="1:9" ht="16.5" hidden="1" x14ac:dyDescent="0.3">
      <c r="A578" s="211" t="s">
        <v>463</v>
      </c>
      <c r="B578" s="211" t="str">
        <f>Tabela_NS_S_OUT[[#This Row],[FADN_REG]]&amp;Tabela_NS_S_OUT[[#This Row],[NAZWA]]</f>
        <v>DPozostałe plantacje nasienne</v>
      </c>
      <c r="C578" s="211" t="s">
        <v>464</v>
      </c>
      <c r="D578" s="211"/>
      <c r="E578" s="211" t="s">
        <v>151</v>
      </c>
      <c r="F578" s="212">
        <v>1</v>
      </c>
      <c r="G578" s="212">
        <v>3109.77</v>
      </c>
      <c r="I578" s="213"/>
    </row>
    <row r="579" spans="1:9" ht="16.5" hidden="1" x14ac:dyDescent="0.3">
      <c r="A579" s="211" t="s">
        <v>656</v>
      </c>
      <c r="B579" s="211" t="str">
        <f>Tabela_NS_S_OUT[[#This Row],[FADN_REG]]&amp;Tabela_NS_S_OUT[[#This Row],[NAZWA]]</f>
        <v>APozostałe uprawy, produkty roślinne różne</v>
      </c>
      <c r="C579" s="211" t="s">
        <v>657</v>
      </c>
      <c r="D579" s="211"/>
      <c r="E579" s="211" t="s">
        <v>149</v>
      </c>
      <c r="F579" s="212">
        <v>1</v>
      </c>
      <c r="G579" s="212">
        <v>5832.79</v>
      </c>
      <c r="H579" s="212"/>
      <c r="I579" s="213"/>
    </row>
    <row r="580" spans="1:9" ht="16.5" hidden="1" x14ac:dyDescent="0.3">
      <c r="A580" s="211" t="s">
        <v>656</v>
      </c>
      <c r="B580" s="211" t="str">
        <f>Tabela_NS_S_OUT[[#This Row],[FADN_REG]]&amp;Tabela_NS_S_OUT[[#This Row],[NAZWA]]</f>
        <v>BPozostałe uprawy, produkty roślinne różne</v>
      </c>
      <c r="C580" s="211" t="s">
        <v>657</v>
      </c>
      <c r="D580" s="211"/>
      <c r="E580" s="211" t="s">
        <v>150</v>
      </c>
      <c r="F580" s="212">
        <v>1</v>
      </c>
      <c r="G580" s="212">
        <v>5832.79</v>
      </c>
      <c r="H580" s="212"/>
      <c r="I580" s="213"/>
    </row>
    <row r="581" spans="1:9" ht="16.5" hidden="1" x14ac:dyDescent="0.3">
      <c r="A581" s="211" t="s">
        <v>656</v>
      </c>
      <c r="B581" s="211" t="str">
        <f>Tabela_NS_S_OUT[[#This Row],[FADN_REG]]&amp;Tabela_NS_S_OUT[[#This Row],[NAZWA]]</f>
        <v>CPozostałe uprawy, produkty roślinne różne</v>
      </c>
      <c r="C581" s="211" t="s">
        <v>657</v>
      </c>
      <c r="D581" s="211"/>
      <c r="E581" s="211" t="s">
        <v>184</v>
      </c>
      <c r="F581" s="212">
        <v>1</v>
      </c>
      <c r="G581" s="212">
        <v>5832.79</v>
      </c>
      <c r="H581" s="212"/>
      <c r="I581" s="213"/>
    </row>
    <row r="582" spans="1:9" ht="16.5" hidden="1" x14ac:dyDescent="0.3">
      <c r="A582" s="211" t="s">
        <v>656</v>
      </c>
      <c r="B582" s="211" t="str">
        <f>Tabela_NS_S_OUT[[#This Row],[FADN_REG]]&amp;Tabela_NS_S_OUT[[#This Row],[NAZWA]]</f>
        <v>DPozostałe uprawy, produkty roślinne różne</v>
      </c>
      <c r="C582" s="211" t="s">
        <v>657</v>
      </c>
      <c r="D582" s="211"/>
      <c r="E582" s="211" t="s">
        <v>151</v>
      </c>
      <c r="F582" s="212">
        <v>1</v>
      </c>
      <c r="G582" s="212">
        <v>5832.79</v>
      </c>
      <c r="H582" s="212"/>
      <c r="I582" s="213"/>
    </row>
    <row r="583" spans="1:9" ht="16.5" hidden="1" x14ac:dyDescent="0.3">
      <c r="A583" s="211" t="s">
        <v>465</v>
      </c>
      <c r="B583" s="211" t="str">
        <f>Tabela_NS_S_OUT[[#This Row],[FADN_REG]]&amp;Tabela_NS_S_OUT[[#This Row],[NAZWA]]</f>
        <v>ASzkółki w uprawie polowej</v>
      </c>
      <c r="C583" s="211" t="s">
        <v>655</v>
      </c>
      <c r="D583" s="211"/>
      <c r="E583" s="211" t="s">
        <v>149</v>
      </c>
      <c r="F583" s="212">
        <v>36421.9</v>
      </c>
      <c r="G583" s="212">
        <v>7.07</v>
      </c>
      <c r="I583" s="213"/>
    </row>
    <row r="584" spans="1:9" ht="16.5" hidden="1" x14ac:dyDescent="0.3">
      <c r="A584" s="211" t="s">
        <v>465</v>
      </c>
      <c r="B584" s="211" t="str">
        <f>Tabela_NS_S_OUT[[#This Row],[FADN_REG]]&amp;Tabela_NS_S_OUT[[#This Row],[NAZWA]]</f>
        <v>BSzkółki w uprawie polowej</v>
      </c>
      <c r="C584" s="211" t="s">
        <v>655</v>
      </c>
      <c r="D584" s="211"/>
      <c r="E584" s="211" t="s">
        <v>150</v>
      </c>
      <c r="F584" s="212">
        <v>36853.4</v>
      </c>
      <c r="G584" s="212">
        <v>9.3699999999999992</v>
      </c>
      <c r="I584" s="213"/>
    </row>
    <row r="585" spans="1:9" ht="16.5" hidden="1" x14ac:dyDescent="0.3">
      <c r="A585" s="211" t="s">
        <v>465</v>
      </c>
      <c r="B585" s="211" t="str">
        <f>Tabela_NS_S_OUT[[#This Row],[FADN_REG]]&amp;Tabela_NS_S_OUT[[#This Row],[NAZWA]]</f>
        <v>CSzkółki w uprawie polowej</v>
      </c>
      <c r="C585" s="211" t="s">
        <v>655</v>
      </c>
      <c r="D585" s="211"/>
      <c r="E585" s="211" t="s">
        <v>184</v>
      </c>
      <c r="F585" s="212">
        <v>26844.080000000002</v>
      </c>
      <c r="G585" s="212">
        <v>5.13</v>
      </c>
      <c r="I585" s="213"/>
    </row>
    <row r="586" spans="1:9" ht="16.5" hidden="1" x14ac:dyDescent="0.3">
      <c r="A586" s="211" t="s">
        <v>465</v>
      </c>
      <c r="B586" s="211" t="str">
        <f>Tabela_NS_S_OUT[[#This Row],[FADN_REG]]&amp;Tabela_NS_S_OUT[[#This Row],[NAZWA]]</f>
        <v>DSzkółki w uprawie polowej</v>
      </c>
      <c r="C586" s="211" t="s">
        <v>655</v>
      </c>
      <c r="D586" s="211"/>
      <c r="E586" s="211" t="s">
        <v>151</v>
      </c>
      <c r="F586" s="212">
        <v>43944.58</v>
      </c>
      <c r="G586" s="212">
        <v>8.0500000000000007</v>
      </c>
      <c r="I586" s="213"/>
    </row>
    <row r="587" spans="1:9" ht="16.5" hidden="1" x14ac:dyDescent="0.3">
      <c r="A587" s="211" t="s">
        <v>466</v>
      </c>
      <c r="B587" s="211" t="str">
        <f>Tabela_NS_S_OUT[[#This Row],[FADN_REG]]&amp;Tabela_NS_S_OUT[[#This Row],[NAZWA]]</f>
        <v>AByki do opasu, wolce 2-letnie i starsze</v>
      </c>
      <c r="C587" s="211" t="s">
        <v>467</v>
      </c>
      <c r="D587" s="211" t="s">
        <v>468</v>
      </c>
      <c r="E587" s="211" t="s">
        <v>149</v>
      </c>
      <c r="F587" s="212">
        <v>624.01</v>
      </c>
      <c r="G587" s="212">
        <v>6.49</v>
      </c>
      <c r="I587" s="213"/>
    </row>
    <row r="588" spans="1:9" ht="16.5" hidden="1" x14ac:dyDescent="0.3">
      <c r="A588" s="211" t="s">
        <v>466</v>
      </c>
      <c r="B588" s="211" t="str">
        <f>Tabela_NS_S_OUT[[#This Row],[FADN_REG]]&amp;Tabela_NS_S_OUT[[#This Row],[NAZWA]]</f>
        <v>BByki do opasu, wolce 2-letnie i starsze</v>
      </c>
      <c r="C588" s="211" t="s">
        <v>467</v>
      </c>
      <c r="D588" s="211" t="s">
        <v>468</v>
      </c>
      <c r="E588" s="211" t="s">
        <v>150</v>
      </c>
      <c r="F588" s="212">
        <v>678.31</v>
      </c>
      <c r="G588" s="212">
        <v>6.54</v>
      </c>
      <c r="I588" s="213"/>
    </row>
    <row r="589" spans="1:9" ht="16.5" hidden="1" x14ac:dyDescent="0.3">
      <c r="A589" s="211" t="s">
        <v>466</v>
      </c>
      <c r="B589" s="211" t="str">
        <f>Tabela_NS_S_OUT[[#This Row],[FADN_REG]]&amp;Tabela_NS_S_OUT[[#This Row],[NAZWA]]</f>
        <v>CByki do opasu, wolce 2-letnie i starsze</v>
      </c>
      <c r="C589" s="211" t="s">
        <v>467</v>
      </c>
      <c r="D589" s="211" t="s">
        <v>468</v>
      </c>
      <c r="E589" s="211" t="s">
        <v>184</v>
      </c>
      <c r="F589" s="212">
        <v>644.27</v>
      </c>
      <c r="G589" s="212">
        <v>6.58</v>
      </c>
      <c r="I589" s="213"/>
    </row>
    <row r="590" spans="1:9" ht="16.5" hidden="1" x14ac:dyDescent="0.3">
      <c r="A590" s="211" t="s">
        <v>466</v>
      </c>
      <c r="B590" s="211" t="str">
        <f>Tabela_NS_S_OUT[[#This Row],[FADN_REG]]&amp;Tabela_NS_S_OUT[[#This Row],[NAZWA]]</f>
        <v>DByki do opasu, wolce 2-letnie i starsze</v>
      </c>
      <c r="C590" s="211" t="s">
        <v>467</v>
      </c>
      <c r="D590" s="211" t="s">
        <v>468</v>
      </c>
      <c r="E590" s="211" t="s">
        <v>151</v>
      </c>
      <c r="F590" s="212">
        <v>630.15</v>
      </c>
      <c r="G590" s="212">
        <v>6.68</v>
      </c>
      <c r="I590" s="213"/>
    </row>
    <row r="591" spans="1:9" ht="16.5" hidden="1" x14ac:dyDescent="0.3">
      <c r="A591" s="211" t="s">
        <v>469</v>
      </c>
      <c r="B591" s="211" t="str">
        <f>Tabela_NS_S_OUT[[#This Row],[FADN_REG]]&amp;Tabela_NS_S_OUT[[#This Row],[NAZWA]]</f>
        <v>AJałówki do opasu 2-letnie i starsze</v>
      </c>
      <c r="C591" s="211" t="s">
        <v>470</v>
      </c>
      <c r="D591" s="211" t="s">
        <v>468</v>
      </c>
      <c r="E591" s="211" t="s">
        <v>149</v>
      </c>
      <c r="F591" s="212">
        <v>531.76</v>
      </c>
      <c r="G591" s="212">
        <v>5.92</v>
      </c>
      <c r="I591" s="213"/>
    </row>
    <row r="592" spans="1:9" ht="16.5" hidden="1" x14ac:dyDescent="0.3">
      <c r="A592" s="211" t="s">
        <v>469</v>
      </c>
      <c r="B592" s="211" t="str">
        <f>Tabela_NS_S_OUT[[#This Row],[FADN_REG]]&amp;Tabela_NS_S_OUT[[#This Row],[NAZWA]]</f>
        <v>BJałówki do opasu 2-letnie i starsze</v>
      </c>
      <c r="C592" s="211" t="s">
        <v>470</v>
      </c>
      <c r="D592" s="211" t="s">
        <v>468</v>
      </c>
      <c r="E592" s="211" t="s">
        <v>150</v>
      </c>
      <c r="F592" s="212">
        <v>577.30999999999995</v>
      </c>
      <c r="G592" s="212">
        <v>6.01</v>
      </c>
      <c r="I592" s="213"/>
    </row>
    <row r="593" spans="1:9" ht="16.5" hidden="1" x14ac:dyDescent="0.3">
      <c r="A593" s="211" t="s">
        <v>469</v>
      </c>
      <c r="B593" s="211" t="str">
        <f>Tabela_NS_S_OUT[[#This Row],[FADN_REG]]&amp;Tabela_NS_S_OUT[[#This Row],[NAZWA]]</f>
        <v>CJałówki do opasu 2-letnie i starsze</v>
      </c>
      <c r="C593" s="211" t="s">
        <v>470</v>
      </c>
      <c r="D593" s="211" t="s">
        <v>468</v>
      </c>
      <c r="E593" s="211" t="s">
        <v>184</v>
      </c>
      <c r="F593" s="212">
        <v>559.12</v>
      </c>
      <c r="G593" s="212">
        <v>5.97</v>
      </c>
      <c r="I593" s="213"/>
    </row>
    <row r="594" spans="1:9" ht="16.5" hidden="1" x14ac:dyDescent="0.3">
      <c r="A594" s="211" t="s">
        <v>469</v>
      </c>
      <c r="B594" s="211" t="str">
        <f>Tabela_NS_S_OUT[[#This Row],[FADN_REG]]&amp;Tabela_NS_S_OUT[[#This Row],[NAZWA]]</f>
        <v>DJałówki do opasu 2-letnie i starsze</v>
      </c>
      <c r="C594" s="211" t="s">
        <v>470</v>
      </c>
      <c r="D594" s="211" t="s">
        <v>468</v>
      </c>
      <c r="E594" s="211" t="s">
        <v>151</v>
      </c>
      <c r="F594" s="212">
        <v>547.67999999999995</v>
      </c>
      <c r="G594" s="212">
        <v>5.93</v>
      </c>
      <c r="I594" s="213"/>
    </row>
    <row r="595" spans="1:9" ht="16.5" hidden="1" x14ac:dyDescent="0.3">
      <c r="A595" s="211" t="s">
        <v>471</v>
      </c>
      <c r="B595" s="211" t="str">
        <f>Tabela_NS_S_OUT[[#This Row],[FADN_REG]]&amp;Tabela_NS_S_OUT[[#This Row],[NAZWA]]</f>
        <v>AByczki od 1 do 2 lat</v>
      </c>
      <c r="C595" s="211" t="s">
        <v>472</v>
      </c>
      <c r="D595" s="211" t="s">
        <v>468</v>
      </c>
      <c r="E595" s="211" t="s">
        <v>149</v>
      </c>
      <c r="F595" s="212">
        <v>545.47</v>
      </c>
      <c r="G595" s="212">
        <v>6.66</v>
      </c>
      <c r="I595" s="213"/>
    </row>
    <row r="596" spans="1:9" ht="16.5" hidden="1" x14ac:dyDescent="0.3">
      <c r="A596" s="211" t="s">
        <v>471</v>
      </c>
      <c r="B596" s="211" t="str">
        <f>Tabela_NS_S_OUT[[#This Row],[FADN_REG]]&amp;Tabela_NS_S_OUT[[#This Row],[NAZWA]]</f>
        <v>BByczki od 1 do 2 lat</v>
      </c>
      <c r="C596" s="211" t="s">
        <v>472</v>
      </c>
      <c r="D596" s="211" t="s">
        <v>468</v>
      </c>
      <c r="E596" s="211" t="s">
        <v>150</v>
      </c>
      <c r="F596" s="212">
        <v>610.69000000000005</v>
      </c>
      <c r="G596" s="212">
        <v>6.67</v>
      </c>
      <c r="I596" s="213"/>
    </row>
    <row r="597" spans="1:9" ht="16.5" hidden="1" x14ac:dyDescent="0.3">
      <c r="A597" s="211" t="s">
        <v>471</v>
      </c>
      <c r="B597" s="211" t="str">
        <f>Tabela_NS_S_OUT[[#This Row],[FADN_REG]]&amp;Tabela_NS_S_OUT[[#This Row],[NAZWA]]</f>
        <v>CByczki od 1 do 2 lat</v>
      </c>
      <c r="C597" s="211" t="s">
        <v>472</v>
      </c>
      <c r="D597" s="211" t="s">
        <v>468</v>
      </c>
      <c r="E597" s="211" t="s">
        <v>184</v>
      </c>
      <c r="F597" s="212">
        <v>573.41999999999996</v>
      </c>
      <c r="G597" s="212">
        <v>6.74</v>
      </c>
      <c r="I597" s="213"/>
    </row>
    <row r="598" spans="1:9" ht="16.5" hidden="1" x14ac:dyDescent="0.3">
      <c r="A598" s="211" t="s">
        <v>471</v>
      </c>
      <c r="B598" s="211" t="str">
        <f>Tabela_NS_S_OUT[[#This Row],[FADN_REG]]&amp;Tabela_NS_S_OUT[[#This Row],[NAZWA]]</f>
        <v>DByczki od 1 do 2 lat</v>
      </c>
      <c r="C598" s="211" t="s">
        <v>472</v>
      </c>
      <c r="D598" s="211" t="s">
        <v>468</v>
      </c>
      <c r="E598" s="211" t="s">
        <v>151</v>
      </c>
      <c r="F598" s="212">
        <v>599.47</v>
      </c>
      <c r="G598" s="212">
        <v>6.78</v>
      </c>
      <c r="I598" s="213"/>
    </row>
    <row r="599" spans="1:9" ht="16.5" hidden="1" x14ac:dyDescent="0.3">
      <c r="A599" s="211" t="s">
        <v>590</v>
      </c>
      <c r="B599" s="211" t="s">
        <v>594</v>
      </c>
      <c r="C599" s="211" t="s">
        <v>591</v>
      </c>
      <c r="D599" s="211" t="s">
        <v>468</v>
      </c>
      <c r="E599" s="211" t="s">
        <v>149</v>
      </c>
      <c r="F599" s="212">
        <v>435.52</v>
      </c>
      <c r="G599" s="212">
        <v>6.31</v>
      </c>
      <c r="H599" s="211"/>
      <c r="I599" s="213"/>
    </row>
    <row r="600" spans="1:9" ht="16.5" hidden="1" x14ac:dyDescent="0.3">
      <c r="A600" s="211" t="s">
        <v>590</v>
      </c>
      <c r="B600" s="211" t="s">
        <v>595</v>
      </c>
      <c r="C600" s="211" t="s">
        <v>591</v>
      </c>
      <c r="D600" s="211" t="s">
        <v>468</v>
      </c>
      <c r="E600" s="211" t="s">
        <v>150</v>
      </c>
      <c r="F600" s="212">
        <v>497.71</v>
      </c>
      <c r="G600" s="212">
        <v>6.37</v>
      </c>
      <c r="H600" s="211"/>
      <c r="I600" s="213"/>
    </row>
    <row r="601" spans="1:9" ht="16.5" hidden="1" x14ac:dyDescent="0.3">
      <c r="A601" s="211" t="s">
        <v>590</v>
      </c>
      <c r="B601" s="211" t="s">
        <v>596</v>
      </c>
      <c r="C601" s="211" t="s">
        <v>591</v>
      </c>
      <c r="D601" s="211" t="s">
        <v>468</v>
      </c>
      <c r="E601" s="211" t="s">
        <v>184</v>
      </c>
      <c r="F601" s="212">
        <v>472.39</v>
      </c>
      <c r="G601" s="212">
        <v>6.28</v>
      </c>
      <c r="H601" s="211"/>
      <c r="I601" s="213"/>
    </row>
    <row r="602" spans="1:9" ht="16.5" hidden="1" x14ac:dyDescent="0.3">
      <c r="A602" s="211" t="s">
        <v>590</v>
      </c>
      <c r="B602" s="211" t="s">
        <v>597</v>
      </c>
      <c r="C602" s="211" t="s">
        <v>591</v>
      </c>
      <c r="D602" s="211" t="s">
        <v>468</v>
      </c>
      <c r="E602" s="211" t="s">
        <v>151</v>
      </c>
      <c r="F602" s="212">
        <v>462.17</v>
      </c>
      <c r="G602" s="212">
        <v>6.27</v>
      </c>
      <c r="H602" s="211"/>
      <c r="I602" s="213"/>
    </row>
    <row r="603" spans="1:9" ht="16.5" hidden="1" x14ac:dyDescent="0.3">
      <c r="A603" s="211" t="s">
        <v>592</v>
      </c>
      <c r="B603" s="211" t="s">
        <v>598</v>
      </c>
      <c r="C603" s="211" t="s">
        <v>593</v>
      </c>
      <c r="D603" s="211" t="s">
        <v>468</v>
      </c>
      <c r="E603" s="211" t="s">
        <v>149</v>
      </c>
      <c r="F603" s="212">
        <v>221.94</v>
      </c>
      <c r="G603" s="212">
        <v>8.48</v>
      </c>
      <c r="H603" s="211"/>
      <c r="I603" s="213"/>
    </row>
    <row r="604" spans="1:9" ht="16.5" hidden="1" x14ac:dyDescent="0.3">
      <c r="A604" s="211" t="s">
        <v>592</v>
      </c>
      <c r="B604" s="211" t="s">
        <v>599</v>
      </c>
      <c r="C604" s="211" t="s">
        <v>593</v>
      </c>
      <c r="D604" s="211" t="s">
        <v>468</v>
      </c>
      <c r="E604" s="211" t="s">
        <v>150</v>
      </c>
      <c r="F604" s="212">
        <v>221.94</v>
      </c>
      <c r="G604" s="212">
        <v>8.2799999999999994</v>
      </c>
      <c r="H604" s="211"/>
      <c r="I604" s="213"/>
    </row>
    <row r="605" spans="1:9" ht="16.5" hidden="1" x14ac:dyDescent="0.3">
      <c r="A605" s="211" t="s">
        <v>592</v>
      </c>
      <c r="B605" s="211" t="s">
        <v>600</v>
      </c>
      <c r="C605" s="211" t="s">
        <v>593</v>
      </c>
      <c r="D605" s="211" t="s">
        <v>468</v>
      </c>
      <c r="E605" s="211" t="s">
        <v>184</v>
      </c>
      <c r="F605" s="212">
        <v>212.22</v>
      </c>
      <c r="G605" s="212">
        <v>8.16</v>
      </c>
      <c r="H605" s="211"/>
      <c r="I605" s="213"/>
    </row>
    <row r="606" spans="1:9" ht="16.5" hidden="1" x14ac:dyDescent="0.3">
      <c r="A606" s="211" t="s">
        <v>592</v>
      </c>
      <c r="B606" s="211" t="s">
        <v>601</v>
      </c>
      <c r="C606" s="211" t="s">
        <v>593</v>
      </c>
      <c r="D606" s="211" t="s">
        <v>468</v>
      </c>
      <c r="E606" s="211" t="s">
        <v>151</v>
      </c>
      <c r="F606" s="212">
        <v>201.61</v>
      </c>
      <c r="G606" s="212">
        <v>7.91</v>
      </c>
      <c r="H606" s="211"/>
      <c r="I606" s="213"/>
    </row>
    <row r="607" spans="1:9" ht="16.5" hidden="1" x14ac:dyDescent="0.3">
      <c r="A607" s="211" t="s">
        <v>473</v>
      </c>
      <c r="B607" s="211" t="str">
        <f>Tabela_NS_S_OUT[[#This Row],[FADN_REG]]&amp;Tabela_NS_S_OUT[[#This Row],[NAZWA]]</f>
        <v>ACielęta do opasu poniżej 6 mies.</v>
      </c>
      <c r="C607" s="211" t="s">
        <v>474</v>
      </c>
      <c r="D607" s="211" t="s">
        <v>468</v>
      </c>
      <c r="E607" s="211" t="s">
        <v>149</v>
      </c>
      <c r="F607" s="212">
        <v>87.92</v>
      </c>
      <c r="G607" s="212">
        <v>8.48</v>
      </c>
      <c r="H607" s="215"/>
      <c r="I607" s="213"/>
    </row>
    <row r="608" spans="1:9" ht="16.5" hidden="1" x14ac:dyDescent="0.3">
      <c r="A608" s="211" t="s">
        <v>473</v>
      </c>
      <c r="B608" s="211" t="str">
        <f>Tabela_NS_S_OUT[[#This Row],[FADN_REG]]&amp;Tabela_NS_S_OUT[[#This Row],[NAZWA]]</f>
        <v>BCielęta do opasu poniżej 6 mies.</v>
      </c>
      <c r="C608" s="211" t="s">
        <v>474</v>
      </c>
      <c r="D608" s="211" t="s">
        <v>468</v>
      </c>
      <c r="E608" s="211" t="s">
        <v>150</v>
      </c>
      <c r="F608" s="212">
        <v>70.010000000000005</v>
      </c>
      <c r="G608" s="212">
        <v>10.54</v>
      </c>
      <c r="I608" s="213"/>
    </row>
    <row r="609" spans="1:9" ht="16.5" hidden="1" x14ac:dyDescent="0.3">
      <c r="A609" s="211" t="s">
        <v>473</v>
      </c>
      <c r="B609" s="211" t="str">
        <f>Tabela_NS_S_OUT[[#This Row],[FADN_REG]]&amp;Tabela_NS_S_OUT[[#This Row],[NAZWA]]</f>
        <v>CCielęta do opasu poniżej 6 mies.</v>
      </c>
      <c r="C609" s="211" t="s">
        <v>474</v>
      </c>
      <c r="D609" s="211" t="s">
        <v>468</v>
      </c>
      <c r="E609" s="211" t="s">
        <v>184</v>
      </c>
      <c r="F609" s="212">
        <v>73.09</v>
      </c>
      <c r="G609" s="212">
        <v>9.1300000000000008</v>
      </c>
      <c r="I609" s="213"/>
    </row>
    <row r="610" spans="1:9" ht="16.5" hidden="1" x14ac:dyDescent="0.3">
      <c r="A610" s="211" t="s">
        <v>473</v>
      </c>
      <c r="B610" s="211" t="str">
        <f>Tabela_NS_S_OUT[[#This Row],[FADN_REG]]&amp;Tabela_NS_S_OUT[[#This Row],[NAZWA]]</f>
        <v>DCielęta do opasu poniżej 6 mies.</v>
      </c>
      <c r="C610" s="211" t="s">
        <v>474</v>
      </c>
      <c r="D610" s="211" t="s">
        <v>468</v>
      </c>
      <c r="E610" s="211" t="s">
        <v>151</v>
      </c>
      <c r="F610" s="212">
        <v>83.93</v>
      </c>
      <c r="G610" s="212">
        <v>10.130000000000001</v>
      </c>
      <c r="I610" s="213"/>
    </row>
    <row r="611" spans="1:9" ht="16.5" hidden="1" x14ac:dyDescent="0.3">
      <c r="A611" s="211" t="s">
        <v>475</v>
      </c>
      <c r="B611" s="211" t="str">
        <f>Tabela_NS_S_OUT[[#This Row],[FADN_REG]]&amp;Tabela_NS_S_OUT[[#This Row],[NAZWA]]</f>
        <v>AOwce 1 roczne i starsze</v>
      </c>
      <c r="C611" s="211" t="s">
        <v>476</v>
      </c>
      <c r="D611" s="211" t="s">
        <v>468</v>
      </c>
      <c r="E611" s="211" t="s">
        <v>149</v>
      </c>
      <c r="F611" s="212">
        <v>55.98</v>
      </c>
      <c r="G611" s="212">
        <v>3.14</v>
      </c>
      <c r="I611" s="213"/>
    </row>
    <row r="612" spans="1:9" ht="16.5" hidden="1" x14ac:dyDescent="0.3">
      <c r="A612" s="211" t="s">
        <v>475</v>
      </c>
      <c r="B612" s="211" t="str">
        <f>Tabela_NS_S_OUT[[#This Row],[FADN_REG]]&amp;Tabela_NS_S_OUT[[#This Row],[NAZWA]]</f>
        <v>BOwce 1 roczne i starsze</v>
      </c>
      <c r="C612" s="211" t="s">
        <v>476</v>
      </c>
      <c r="D612" s="211" t="s">
        <v>468</v>
      </c>
      <c r="E612" s="211" t="s">
        <v>150</v>
      </c>
      <c r="F612" s="212">
        <v>55.98</v>
      </c>
      <c r="G612" s="212">
        <v>3.14</v>
      </c>
      <c r="I612" s="213"/>
    </row>
    <row r="613" spans="1:9" ht="16.5" hidden="1" x14ac:dyDescent="0.3">
      <c r="A613" s="211" t="s">
        <v>475</v>
      </c>
      <c r="B613" s="211" t="str">
        <f>Tabela_NS_S_OUT[[#This Row],[FADN_REG]]&amp;Tabela_NS_S_OUT[[#This Row],[NAZWA]]</f>
        <v>COwce 1 roczne i starsze</v>
      </c>
      <c r="C613" s="211" t="s">
        <v>476</v>
      </c>
      <c r="D613" s="211" t="s">
        <v>468</v>
      </c>
      <c r="E613" s="211" t="s">
        <v>184</v>
      </c>
      <c r="F613" s="212">
        <v>51.32</v>
      </c>
      <c r="G613" s="212">
        <v>3.26</v>
      </c>
      <c r="I613" s="213"/>
    </row>
    <row r="614" spans="1:9" ht="16.5" hidden="1" x14ac:dyDescent="0.3">
      <c r="A614" s="211" t="s">
        <v>475</v>
      </c>
      <c r="B614" s="211" t="str">
        <f>Tabela_NS_S_OUT[[#This Row],[FADN_REG]]&amp;Tabela_NS_S_OUT[[#This Row],[NAZWA]]</f>
        <v>DOwce 1 roczne i starsze</v>
      </c>
      <c r="C614" s="211" t="s">
        <v>476</v>
      </c>
      <c r="D614" s="211" t="s">
        <v>468</v>
      </c>
      <c r="E614" s="211" t="s">
        <v>151</v>
      </c>
      <c r="F614" s="212">
        <v>47.75</v>
      </c>
      <c r="G614" s="212">
        <v>3.14</v>
      </c>
      <c r="I614" s="213"/>
    </row>
    <row r="615" spans="1:9" ht="16.5" hidden="1" x14ac:dyDescent="0.3">
      <c r="A615" s="211" t="s">
        <v>477</v>
      </c>
      <c r="B615" s="211" t="str">
        <f>Tabela_NS_S_OUT[[#This Row],[FADN_REG]]&amp;Tabela_NS_S_OUT[[#This Row],[NAZWA]]</f>
        <v>AJagnięta</v>
      </c>
      <c r="C615" s="211" t="s">
        <v>478</v>
      </c>
      <c r="D615" s="211" t="s">
        <v>468</v>
      </c>
      <c r="E615" s="211" t="s">
        <v>149</v>
      </c>
      <c r="F615" s="212">
        <v>23.96</v>
      </c>
      <c r="G615" s="212">
        <v>8.01</v>
      </c>
      <c r="I615" s="213"/>
    </row>
    <row r="616" spans="1:9" ht="16.5" hidden="1" x14ac:dyDescent="0.3">
      <c r="A616" s="211" t="s">
        <v>477</v>
      </c>
      <c r="B616" s="211" t="str">
        <f>Tabela_NS_S_OUT[[#This Row],[FADN_REG]]&amp;Tabela_NS_S_OUT[[#This Row],[NAZWA]]</f>
        <v>BJagnięta</v>
      </c>
      <c r="C616" s="211" t="s">
        <v>478</v>
      </c>
      <c r="D616" s="211" t="s">
        <v>468</v>
      </c>
      <c r="E616" s="211" t="s">
        <v>150</v>
      </c>
      <c r="F616" s="212">
        <v>24.97</v>
      </c>
      <c r="G616" s="212">
        <v>8.4499999999999993</v>
      </c>
      <c r="I616" s="213"/>
    </row>
    <row r="617" spans="1:9" ht="16.5" hidden="1" x14ac:dyDescent="0.3">
      <c r="A617" s="211" t="s">
        <v>477</v>
      </c>
      <c r="B617" s="211" t="str">
        <f>Tabela_NS_S_OUT[[#This Row],[FADN_REG]]&amp;Tabela_NS_S_OUT[[#This Row],[NAZWA]]</f>
        <v>CJagnięta</v>
      </c>
      <c r="C617" s="211" t="s">
        <v>478</v>
      </c>
      <c r="D617" s="211" t="s">
        <v>468</v>
      </c>
      <c r="E617" s="211" t="s">
        <v>184</v>
      </c>
      <c r="F617" s="212">
        <v>27.13</v>
      </c>
      <c r="G617" s="212">
        <v>7.97</v>
      </c>
      <c r="I617" s="213"/>
    </row>
    <row r="618" spans="1:9" ht="16.5" hidden="1" x14ac:dyDescent="0.3">
      <c r="A618" s="211" t="s">
        <v>477</v>
      </c>
      <c r="B618" s="211" t="str">
        <f>Tabela_NS_S_OUT[[#This Row],[FADN_REG]]&amp;Tabela_NS_S_OUT[[#This Row],[NAZWA]]</f>
        <v>DJagnięta</v>
      </c>
      <c r="C618" s="211" t="s">
        <v>478</v>
      </c>
      <c r="D618" s="211" t="s">
        <v>468</v>
      </c>
      <c r="E618" s="211" t="s">
        <v>151</v>
      </c>
      <c r="F618" s="212">
        <v>21.01</v>
      </c>
      <c r="G618" s="212">
        <v>8.1</v>
      </c>
      <c r="I618" s="213"/>
    </row>
    <row r="619" spans="1:9" ht="16.5" hidden="1" x14ac:dyDescent="0.3">
      <c r="A619" s="211" t="s">
        <v>479</v>
      </c>
      <c r="B619" s="211" t="str">
        <f>Tabela_NS_S_OUT[[#This Row],[FADN_REG]]&amp;Tabela_NS_S_OUT[[#This Row],[NAZWA]]</f>
        <v>AKoźlęta</v>
      </c>
      <c r="C619" s="211" t="s">
        <v>480</v>
      </c>
      <c r="D619" s="211" t="s">
        <v>468</v>
      </c>
      <c r="E619" s="211" t="s">
        <v>149</v>
      </c>
      <c r="F619" s="212">
        <v>13.51</v>
      </c>
      <c r="G619" s="212">
        <v>7.12</v>
      </c>
      <c r="I619" s="213"/>
    </row>
    <row r="620" spans="1:9" ht="16.5" hidden="1" x14ac:dyDescent="0.3">
      <c r="A620" s="211" t="s">
        <v>479</v>
      </c>
      <c r="B620" s="211" t="str">
        <f>Tabela_NS_S_OUT[[#This Row],[FADN_REG]]&amp;Tabela_NS_S_OUT[[#This Row],[NAZWA]]</f>
        <v>BKoźlęta</v>
      </c>
      <c r="C620" s="211" t="s">
        <v>480</v>
      </c>
      <c r="D620" s="211" t="s">
        <v>468</v>
      </c>
      <c r="E620" s="211" t="s">
        <v>150</v>
      </c>
      <c r="F620" s="212">
        <v>7.07</v>
      </c>
      <c r="G620" s="212">
        <v>9.39</v>
      </c>
      <c r="I620" s="213"/>
    </row>
    <row r="621" spans="1:9" ht="16.5" hidden="1" x14ac:dyDescent="0.3">
      <c r="A621" s="211" t="s">
        <v>479</v>
      </c>
      <c r="B621" s="211" t="str">
        <f>Tabela_NS_S_OUT[[#This Row],[FADN_REG]]&amp;Tabela_NS_S_OUT[[#This Row],[NAZWA]]</f>
        <v>CKoźlęta</v>
      </c>
      <c r="C621" s="211" t="s">
        <v>480</v>
      </c>
      <c r="D621" s="211" t="s">
        <v>468</v>
      </c>
      <c r="E621" s="211" t="s">
        <v>184</v>
      </c>
      <c r="F621" s="212">
        <v>14.16</v>
      </c>
      <c r="G621" s="212">
        <v>7.55</v>
      </c>
      <c r="I621" s="213"/>
    </row>
    <row r="622" spans="1:9" ht="16.5" hidden="1" x14ac:dyDescent="0.3">
      <c r="A622" s="211" t="s">
        <v>479</v>
      </c>
      <c r="B622" s="211" t="str">
        <f>Tabela_NS_S_OUT[[#This Row],[FADN_REG]]&amp;Tabela_NS_S_OUT[[#This Row],[NAZWA]]</f>
        <v>DKoźlęta</v>
      </c>
      <c r="C622" s="211" t="s">
        <v>480</v>
      </c>
      <c r="D622" s="211" t="s">
        <v>468</v>
      </c>
      <c r="E622" s="211" t="s">
        <v>151</v>
      </c>
      <c r="F622" s="212">
        <v>13.51</v>
      </c>
      <c r="G622" s="212">
        <v>7.12</v>
      </c>
      <c r="I622" s="213"/>
    </row>
    <row r="623" spans="1:9" ht="16.5" hidden="1" x14ac:dyDescent="0.3">
      <c r="A623" s="211" t="s">
        <v>481</v>
      </c>
      <c r="B623" s="211" t="str">
        <f>Tabela_NS_S_OUT[[#This Row],[FADN_REG]]&amp;Tabela_NS_S_OUT[[#This Row],[NAZWA]]</f>
        <v>ATuczniki o wadze 50 kg i więcej</v>
      </c>
      <c r="C623" s="211" t="s">
        <v>482</v>
      </c>
      <c r="D623" s="211" t="s">
        <v>468</v>
      </c>
      <c r="E623" s="211" t="s">
        <v>149</v>
      </c>
      <c r="F623" s="212">
        <v>108.14</v>
      </c>
      <c r="G623" s="212">
        <v>4.8099999999999996</v>
      </c>
      <c r="I623" s="213"/>
    </row>
    <row r="624" spans="1:9" ht="16.5" hidden="1" x14ac:dyDescent="0.3">
      <c r="A624" s="211" t="s">
        <v>481</v>
      </c>
      <c r="B624" s="211" t="str">
        <f>Tabela_NS_S_OUT[[#This Row],[FADN_REG]]&amp;Tabela_NS_S_OUT[[#This Row],[NAZWA]]</f>
        <v>BTuczniki o wadze 50 kg i więcej</v>
      </c>
      <c r="C624" s="211" t="s">
        <v>482</v>
      </c>
      <c r="D624" s="211" t="s">
        <v>468</v>
      </c>
      <c r="E624" s="211" t="s">
        <v>150</v>
      </c>
      <c r="F624" s="212">
        <v>113.53</v>
      </c>
      <c r="G624" s="212">
        <v>4.5</v>
      </c>
      <c r="I624" s="213"/>
    </row>
    <row r="625" spans="1:9" ht="16.5" hidden="1" x14ac:dyDescent="0.3">
      <c r="A625" s="211" t="s">
        <v>481</v>
      </c>
      <c r="B625" s="211" t="str">
        <f>Tabela_NS_S_OUT[[#This Row],[FADN_REG]]&amp;Tabela_NS_S_OUT[[#This Row],[NAZWA]]</f>
        <v>CTuczniki o wadze 50 kg i więcej</v>
      </c>
      <c r="C625" s="211" t="s">
        <v>482</v>
      </c>
      <c r="D625" s="211" t="s">
        <v>468</v>
      </c>
      <c r="E625" s="211" t="s">
        <v>184</v>
      </c>
      <c r="F625" s="212">
        <v>114.24</v>
      </c>
      <c r="G625" s="212">
        <v>4.6500000000000004</v>
      </c>
      <c r="I625" s="213"/>
    </row>
    <row r="626" spans="1:9" ht="16.5" hidden="1" x14ac:dyDescent="0.3">
      <c r="A626" s="211" t="s">
        <v>481</v>
      </c>
      <c r="B626" s="211" t="str">
        <f>Tabela_NS_S_OUT[[#This Row],[FADN_REG]]&amp;Tabela_NS_S_OUT[[#This Row],[NAZWA]]</f>
        <v>DTuczniki o wadze 50 kg i więcej</v>
      </c>
      <c r="C626" s="211" t="s">
        <v>482</v>
      </c>
      <c r="D626" s="211" t="s">
        <v>468</v>
      </c>
      <c r="E626" s="211" t="s">
        <v>151</v>
      </c>
      <c r="F626" s="212">
        <v>115.04</v>
      </c>
      <c r="G626" s="212">
        <v>4.54</v>
      </c>
      <c r="I626" s="213"/>
    </row>
    <row r="627" spans="1:9" ht="16.5" hidden="1" x14ac:dyDescent="0.3">
      <c r="A627" s="211" t="s">
        <v>602</v>
      </c>
      <c r="B627" s="211" t="s">
        <v>604</v>
      </c>
      <c r="C627" s="211" t="s">
        <v>603</v>
      </c>
      <c r="D627" s="211" t="s">
        <v>468</v>
      </c>
      <c r="E627" s="211" t="s">
        <v>149</v>
      </c>
      <c r="F627" s="212">
        <v>32.729999999999997</v>
      </c>
      <c r="G627" s="212">
        <v>6.65</v>
      </c>
      <c r="H627" s="211"/>
      <c r="I627" s="213"/>
    </row>
    <row r="628" spans="1:9" ht="16.5" hidden="1" x14ac:dyDescent="0.3">
      <c r="A628" s="211" t="s">
        <v>602</v>
      </c>
      <c r="B628" s="211" t="s">
        <v>605</v>
      </c>
      <c r="C628" s="211" t="s">
        <v>603</v>
      </c>
      <c r="D628" s="211" t="s">
        <v>468</v>
      </c>
      <c r="E628" s="211" t="s">
        <v>150</v>
      </c>
      <c r="F628" s="212">
        <v>30.45</v>
      </c>
      <c r="G628" s="212">
        <v>6.73</v>
      </c>
      <c r="H628" s="211"/>
      <c r="I628" s="213"/>
    </row>
    <row r="629" spans="1:9" ht="16.5" hidden="1" x14ac:dyDescent="0.3">
      <c r="A629" s="211" t="s">
        <v>602</v>
      </c>
      <c r="B629" s="211" t="s">
        <v>606</v>
      </c>
      <c r="C629" s="211" t="s">
        <v>603</v>
      </c>
      <c r="D629" s="211" t="s">
        <v>468</v>
      </c>
      <c r="E629" s="211" t="s">
        <v>184</v>
      </c>
      <c r="F629" s="212">
        <v>25.79</v>
      </c>
      <c r="G629" s="212">
        <v>7.85</v>
      </c>
      <c r="H629" s="211"/>
      <c r="I629" s="213"/>
    </row>
    <row r="630" spans="1:9" ht="16.5" hidden="1" x14ac:dyDescent="0.3">
      <c r="A630" s="211" t="s">
        <v>602</v>
      </c>
      <c r="B630" s="211" t="s">
        <v>607</v>
      </c>
      <c r="C630" s="211" t="s">
        <v>603</v>
      </c>
      <c r="D630" s="211" t="s">
        <v>468</v>
      </c>
      <c r="E630" s="211" t="s">
        <v>151</v>
      </c>
      <c r="F630" s="212">
        <v>26.88</v>
      </c>
      <c r="G630" s="212">
        <v>7.63</v>
      </c>
      <c r="H630" s="211"/>
      <c r="I630" s="213"/>
    </row>
    <row r="631" spans="1:9" ht="16.5" hidden="1" x14ac:dyDescent="0.3">
      <c r="A631" s="211" t="s">
        <v>483</v>
      </c>
      <c r="B631" s="211" t="str">
        <f>Tabela_NS_S_OUT[[#This Row],[FADN_REG]]&amp;Tabela_NS_S_OUT[[#This Row],[NAZWA]]</f>
        <v>AProsięta od 1 maciory</v>
      </c>
      <c r="C631" s="211" t="s">
        <v>484</v>
      </c>
      <c r="D631" s="211" t="s">
        <v>375</v>
      </c>
      <c r="E631" s="211" t="s">
        <v>149</v>
      </c>
      <c r="F631" s="212">
        <v>17.59</v>
      </c>
      <c r="G631" s="212">
        <v>142.59</v>
      </c>
      <c r="I631" s="213"/>
    </row>
    <row r="632" spans="1:9" ht="16.5" hidden="1" x14ac:dyDescent="0.3">
      <c r="A632" s="211" t="s">
        <v>483</v>
      </c>
      <c r="B632" s="211" t="str">
        <f>Tabela_NS_S_OUT[[#This Row],[FADN_REG]]&amp;Tabela_NS_S_OUT[[#This Row],[NAZWA]]</f>
        <v>BProsięta od 1 maciory</v>
      </c>
      <c r="C632" s="211" t="s">
        <v>484</v>
      </c>
      <c r="D632" s="211" t="s">
        <v>375</v>
      </c>
      <c r="E632" s="211" t="s">
        <v>150</v>
      </c>
      <c r="F632" s="212">
        <v>17.68</v>
      </c>
      <c r="G632" s="212">
        <v>152.30000000000001</v>
      </c>
      <c r="I632" s="213"/>
    </row>
    <row r="633" spans="1:9" ht="16.5" hidden="1" x14ac:dyDescent="0.3">
      <c r="A633" s="211" t="s">
        <v>483</v>
      </c>
      <c r="B633" s="211" t="str">
        <f>Tabela_NS_S_OUT[[#This Row],[FADN_REG]]&amp;Tabela_NS_S_OUT[[#This Row],[NAZWA]]</f>
        <v>CProsięta od 1 maciory</v>
      </c>
      <c r="C633" s="211" t="s">
        <v>484</v>
      </c>
      <c r="D633" s="211" t="s">
        <v>375</v>
      </c>
      <c r="E633" s="211" t="s">
        <v>184</v>
      </c>
      <c r="F633" s="212">
        <v>17.29</v>
      </c>
      <c r="G633" s="212">
        <v>144.59</v>
      </c>
      <c r="I633" s="213"/>
    </row>
    <row r="634" spans="1:9" ht="16.5" hidden="1" x14ac:dyDescent="0.3">
      <c r="A634" s="211" t="s">
        <v>483</v>
      </c>
      <c r="B634" s="211" t="str">
        <f>Tabela_NS_S_OUT[[#This Row],[FADN_REG]]&amp;Tabela_NS_S_OUT[[#This Row],[NAZWA]]</f>
        <v>DProsięta od 1 maciory</v>
      </c>
      <c r="C634" s="211" t="s">
        <v>484</v>
      </c>
      <c r="D634" s="211" t="s">
        <v>375</v>
      </c>
      <c r="E634" s="211" t="s">
        <v>151</v>
      </c>
      <c r="F634" s="212">
        <v>16.98</v>
      </c>
      <c r="G634" s="212">
        <v>181.29</v>
      </c>
      <c r="I634" s="213"/>
    </row>
    <row r="635" spans="1:9" ht="16.5" hidden="1" x14ac:dyDescent="0.3">
      <c r="A635" s="211" t="s">
        <v>485</v>
      </c>
      <c r="B635" s="211" t="str">
        <f>Tabela_NS_S_OUT[[#This Row],[FADN_REG]]&amp;Tabela_NS_S_OUT[[#This Row],[NAZWA]]</f>
        <v>ABrojlery kurze 2 tyg. i starsze</v>
      </c>
      <c r="C635" s="211" t="s">
        <v>486</v>
      </c>
      <c r="D635" s="211" t="s">
        <v>468</v>
      </c>
      <c r="E635" s="211" t="s">
        <v>149</v>
      </c>
      <c r="F635" s="212">
        <v>2.46</v>
      </c>
      <c r="G635" s="212">
        <v>3.62</v>
      </c>
      <c r="I635" s="213"/>
    </row>
    <row r="636" spans="1:9" ht="16.5" hidden="1" x14ac:dyDescent="0.3">
      <c r="A636" s="211" t="s">
        <v>485</v>
      </c>
      <c r="B636" s="211" t="str">
        <f>Tabela_NS_S_OUT[[#This Row],[FADN_REG]]&amp;Tabela_NS_S_OUT[[#This Row],[NAZWA]]</f>
        <v>BBrojlery kurze 2 tyg. i starsze</v>
      </c>
      <c r="C636" s="211" t="s">
        <v>486</v>
      </c>
      <c r="D636" s="211" t="s">
        <v>468</v>
      </c>
      <c r="E636" s="211" t="s">
        <v>150</v>
      </c>
      <c r="F636" s="212">
        <v>2.4</v>
      </c>
      <c r="G636" s="212">
        <v>3.61</v>
      </c>
      <c r="I636" s="213"/>
    </row>
    <row r="637" spans="1:9" ht="16.5" hidden="1" x14ac:dyDescent="0.3">
      <c r="A637" s="211" t="s">
        <v>485</v>
      </c>
      <c r="B637" s="211" t="str">
        <f>Tabela_NS_S_OUT[[#This Row],[FADN_REG]]&amp;Tabela_NS_S_OUT[[#This Row],[NAZWA]]</f>
        <v>CBrojlery kurze 2 tyg. i starsze</v>
      </c>
      <c r="C637" s="211" t="s">
        <v>486</v>
      </c>
      <c r="D637" s="211" t="s">
        <v>468</v>
      </c>
      <c r="E637" s="211" t="s">
        <v>184</v>
      </c>
      <c r="F637" s="212">
        <v>2.5499999999999998</v>
      </c>
      <c r="G637" s="212">
        <v>3.49</v>
      </c>
      <c r="I637" s="213"/>
    </row>
    <row r="638" spans="1:9" ht="16.5" hidden="1" x14ac:dyDescent="0.3">
      <c r="A638" s="211" t="s">
        <v>485</v>
      </c>
      <c r="B638" s="211" t="str">
        <f>Tabela_NS_S_OUT[[#This Row],[FADN_REG]]&amp;Tabela_NS_S_OUT[[#This Row],[NAZWA]]</f>
        <v>DBrojlery kurze 2 tyg. i starsze</v>
      </c>
      <c r="C638" s="211" t="s">
        <v>486</v>
      </c>
      <c r="D638" s="211" t="s">
        <v>468</v>
      </c>
      <c r="E638" s="211" t="s">
        <v>151</v>
      </c>
      <c r="F638" s="212">
        <v>2.63</v>
      </c>
      <c r="G638" s="212">
        <v>3.39</v>
      </c>
      <c r="I638" s="213"/>
    </row>
    <row r="639" spans="1:9" ht="16.5" hidden="1" x14ac:dyDescent="0.3">
      <c r="A639" s="211" t="s">
        <v>487</v>
      </c>
      <c r="B639" s="211" t="str">
        <f>Tabela_NS_S_OUT[[#This Row],[FADN_REG]]&amp;Tabela_NS_S_OUT[[#This Row],[NAZWA]]</f>
        <v>AGęsi młode</v>
      </c>
      <c r="C639" s="211" t="s">
        <v>488</v>
      </c>
      <c r="D639" s="211" t="s">
        <v>468</v>
      </c>
      <c r="E639" s="211" t="s">
        <v>149</v>
      </c>
      <c r="F639" s="212">
        <v>5.89</v>
      </c>
      <c r="G639" s="212">
        <v>8.06</v>
      </c>
      <c r="I639" s="213"/>
    </row>
    <row r="640" spans="1:9" ht="16.5" hidden="1" x14ac:dyDescent="0.3">
      <c r="A640" s="211" t="s">
        <v>487</v>
      </c>
      <c r="B640" s="211" t="str">
        <f>Tabela_NS_S_OUT[[#This Row],[FADN_REG]]&amp;Tabela_NS_S_OUT[[#This Row],[NAZWA]]</f>
        <v>BGęsi młode</v>
      </c>
      <c r="C640" s="211" t="s">
        <v>488</v>
      </c>
      <c r="D640" s="211" t="s">
        <v>468</v>
      </c>
      <c r="E640" s="211" t="s">
        <v>150</v>
      </c>
      <c r="F640" s="212">
        <v>6.3</v>
      </c>
      <c r="G640" s="212">
        <v>7.75</v>
      </c>
      <c r="I640" s="213"/>
    </row>
    <row r="641" spans="1:9" ht="16.5" hidden="1" x14ac:dyDescent="0.3">
      <c r="A641" s="211" t="s">
        <v>487</v>
      </c>
      <c r="B641" s="211" t="str">
        <f>Tabela_NS_S_OUT[[#This Row],[FADN_REG]]&amp;Tabela_NS_S_OUT[[#This Row],[NAZWA]]</f>
        <v>CGęsi młode</v>
      </c>
      <c r="C641" s="211" t="s">
        <v>488</v>
      </c>
      <c r="D641" s="211" t="s">
        <v>468</v>
      </c>
      <c r="E641" s="211" t="s">
        <v>184</v>
      </c>
      <c r="F641" s="212">
        <v>5.4</v>
      </c>
      <c r="G641" s="212">
        <v>8.5500000000000007</v>
      </c>
      <c r="I641" s="213"/>
    </row>
    <row r="642" spans="1:9" ht="16.5" hidden="1" x14ac:dyDescent="0.3">
      <c r="A642" s="211" t="s">
        <v>487</v>
      </c>
      <c r="B642" s="211" t="str">
        <f>Tabela_NS_S_OUT[[#This Row],[FADN_REG]]&amp;Tabela_NS_S_OUT[[#This Row],[NAZWA]]</f>
        <v>DGęsi młode</v>
      </c>
      <c r="C642" s="211" t="s">
        <v>488</v>
      </c>
      <c r="D642" s="211" t="s">
        <v>468</v>
      </c>
      <c r="E642" s="211" t="s">
        <v>151</v>
      </c>
      <c r="F642" s="212">
        <v>5.59</v>
      </c>
      <c r="G642" s="212">
        <v>7.41</v>
      </c>
      <c r="I642" s="213"/>
    </row>
    <row r="643" spans="1:9" ht="16.5" hidden="1" x14ac:dyDescent="0.3">
      <c r="A643" s="211" t="s">
        <v>489</v>
      </c>
      <c r="B643" s="211" t="str">
        <f>Tabela_NS_S_OUT[[#This Row],[FADN_REG]]&amp;Tabela_NS_S_OUT[[#This Row],[NAZWA]]</f>
        <v>AKaczki młode</v>
      </c>
      <c r="C643" s="211" t="s">
        <v>490</v>
      </c>
      <c r="D643" s="211" t="s">
        <v>468</v>
      </c>
      <c r="E643" s="211" t="s">
        <v>149</v>
      </c>
      <c r="F643" s="212">
        <v>3.42</v>
      </c>
      <c r="G643" s="212">
        <v>5.03</v>
      </c>
      <c r="I643" s="213"/>
    </row>
    <row r="644" spans="1:9" ht="16.5" hidden="1" x14ac:dyDescent="0.3">
      <c r="A644" s="211" t="s">
        <v>489</v>
      </c>
      <c r="B644" s="211" t="str">
        <f>Tabela_NS_S_OUT[[#This Row],[FADN_REG]]&amp;Tabela_NS_S_OUT[[#This Row],[NAZWA]]</f>
        <v>BKaczki młode</v>
      </c>
      <c r="C644" s="211" t="s">
        <v>490</v>
      </c>
      <c r="D644" s="211" t="s">
        <v>468</v>
      </c>
      <c r="E644" s="211" t="s">
        <v>150</v>
      </c>
      <c r="F644" s="212">
        <v>3.45</v>
      </c>
      <c r="G644" s="212">
        <v>5.03</v>
      </c>
      <c r="I644" s="213"/>
    </row>
    <row r="645" spans="1:9" ht="16.5" hidden="1" x14ac:dyDescent="0.3">
      <c r="A645" s="211" t="s">
        <v>489</v>
      </c>
      <c r="B645" s="211" t="str">
        <f>Tabela_NS_S_OUT[[#This Row],[FADN_REG]]&amp;Tabela_NS_S_OUT[[#This Row],[NAZWA]]</f>
        <v>CKaczki młode</v>
      </c>
      <c r="C645" s="211" t="s">
        <v>490</v>
      </c>
      <c r="D645" s="211" t="s">
        <v>468</v>
      </c>
      <c r="E645" s="211" t="s">
        <v>184</v>
      </c>
      <c r="F645" s="212">
        <v>3.42</v>
      </c>
      <c r="G645" s="212">
        <v>5.03</v>
      </c>
      <c r="I645" s="213"/>
    </row>
    <row r="646" spans="1:9" ht="16.5" hidden="1" x14ac:dyDescent="0.3">
      <c r="A646" s="211" t="s">
        <v>489</v>
      </c>
      <c r="B646" s="211" t="str">
        <f>Tabela_NS_S_OUT[[#This Row],[FADN_REG]]&amp;Tabela_NS_S_OUT[[#This Row],[NAZWA]]</f>
        <v>DKaczki młode</v>
      </c>
      <c r="C646" s="211" t="s">
        <v>490</v>
      </c>
      <c r="D646" s="211" t="s">
        <v>468</v>
      </c>
      <c r="E646" s="211" t="s">
        <v>151</v>
      </c>
      <c r="F646" s="212">
        <v>2.7</v>
      </c>
      <c r="G646" s="212">
        <v>17.440000000000001</v>
      </c>
      <c r="I646" s="213"/>
    </row>
    <row r="647" spans="1:9" ht="16.5" hidden="1" x14ac:dyDescent="0.3">
      <c r="A647" s="211" t="s">
        <v>491</v>
      </c>
      <c r="B647" s="211" t="str">
        <f>Tabela_NS_S_OUT[[#This Row],[FADN_REG]]&amp;Tabela_NS_S_OUT[[#This Row],[NAZWA]]</f>
        <v>AIndyki młode</v>
      </c>
      <c r="C647" s="211" t="s">
        <v>492</v>
      </c>
      <c r="D647" s="211" t="s">
        <v>468</v>
      </c>
      <c r="E647" s="211" t="s">
        <v>149</v>
      </c>
      <c r="F647" s="212">
        <v>10.1</v>
      </c>
      <c r="G647" s="212">
        <v>6.07</v>
      </c>
      <c r="I647" s="213"/>
    </row>
    <row r="648" spans="1:9" ht="16.5" hidden="1" x14ac:dyDescent="0.3">
      <c r="A648" s="211" t="s">
        <v>491</v>
      </c>
      <c r="B648" s="211" t="str">
        <f>Tabela_NS_S_OUT[[#This Row],[FADN_REG]]&amp;Tabela_NS_S_OUT[[#This Row],[NAZWA]]</f>
        <v>BIndyki młode</v>
      </c>
      <c r="C648" s="211" t="s">
        <v>492</v>
      </c>
      <c r="D648" s="211" t="s">
        <v>468</v>
      </c>
      <c r="E648" s="211" t="s">
        <v>150</v>
      </c>
      <c r="F648" s="212">
        <v>14.47</v>
      </c>
      <c r="G648" s="212">
        <v>5.93</v>
      </c>
      <c r="I648" s="213"/>
    </row>
    <row r="649" spans="1:9" ht="16.5" hidden="1" x14ac:dyDescent="0.3">
      <c r="A649" s="211" t="s">
        <v>491</v>
      </c>
      <c r="B649" s="211" t="str">
        <f>Tabela_NS_S_OUT[[#This Row],[FADN_REG]]&amp;Tabela_NS_S_OUT[[#This Row],[NAZWA]]</f>
        <v>CIndyki młode</v>
      </c>
      <c r="C649" s="211" t="s">
        <v>492</v>
      </c>
      <c r="D649" s="211" t="s">
        <v>468</v>
      </c>
      <c r="E649" s="211" t="s">
        <v>184</v>
      </c>
      <c r="F649" s="212">
        <v>14.47</v>
      </c>
      <c r="G649" s="212">
        <v>6.07</v>
      </c>
      <c r="I649" s="213"/>
    </row>
    <row r="650" spans="1:9" ht="16.5" hidden="1" x14ac:dyDescent="0.3">
      <c r="A650" s="211" t="s">
        <v>491</v>
      </c>
      <c r="B650" s="211" t="str">
        <f>Tabela_NS_S_OUT[[#This Row],[FADN_REG]]&amp;Tabela_NS_S_OUT[[#This Row],[NAZWA]]</f>
        <v>DIndyki młode</v>
      </c>
      <c r="C650" s="211" t="s">
        <v>492</v>
      </c>
      <c r="D650" s="211" t="s">
        <v>468</v>
      </c>
      <c r="E650" s="211" t="s">
        <v>151</v>
      </c>
      <c r="F650" s="212">
        <v>8.92</v>
      </c>
      <c r="G650" s="212">
        <v>5.82</v>
      </c>
      <c r="I650" s="213"/>
    </row>
    <row r="651" spans="1:9" ht="16.5" hidden="1" x14ac:dyDescent="0.3">
      <c r="A651" s="211" t="s">
        <v>493</v>
      </c>
      <c r="B651" s="211" t="str">
        <f>Tabela_NS_S_OUT[[#This Row],[FADN_REG]]&amp;Tabela_NS_S_OUT[[#This Row],[NAZWA]]</f>
        <v>AMleko krowie</v>
      </c>
      <c r="C651" s="211" t="s">
        <v>494</v>
      </c>
      <c r="D651" s="211" t="s">
        <v>495</v>
      </c>
      <c r="E651" s="211" t="s">
        <v>149</v>
      </c>
      <c r="F651" s="212">
        <v>53</v>
      </c>
      <c r="G651" s="212">
        <v>115.42</v>
      </c>
      <c r="I651" s="213"/>
    </row>
    <row r="652" spans="1:9" ht="16.5" hidden="1" x14ac:dyDescent="0.3">
      <c r="A652" s="211" t="s">
        <v>493</v>
      </c>
      <c r="B652" s="211" t="str">
        <f>Tabela_NS_S_OUT[[#This Row],[FADN_REG]]&amp;Tabela_NS_S_OUT[[#This Row],[NAZWA]]</f>
        <v>BMleko krowie</v>
      </c>
      <c r="C652" s="211" t="s">
        <v>494</v>
      </c>
      <c r="D652" s="211" t="s">
        <v>495</v>
      </c>
      <c r="E652" s="211" t="s">
        <v>150</v>
      </c>
      <c r="F652" s="212">
        <v>58.69</v>
      </c>
      <c r="G652" s="212">
        <v>116.46</v>
      </c>
      <c r="I652" s="213"/>
    </row>
    <row r="653" spans="1:9" ht="16.5" hidden="1" x14ac:dyDescent="0.3">
      <c r="A653" s="211" t="s">
        <v>493</v>
      </c>
      <c r="B653" s="211" t="str">
        <f>Tabela_NS_S_OUT[[#This Row],[FADN_REG]]&amp;Tabela_NS_S_OUT[[#This Row],[NAZWA]]</f>
        <v>CMleko krowie</v>
      </c>
      <c r="C653" s="211" t="s">
        <v>494</v>
      </c>
      <c r="D653" s="211" t="s">
        <v>495</v>
      </c>
      <c r="E653" s="211" t="s">
        <v>184</v>
      </c>
      <c r="F653" s="212">
        <v>55.99</v>
      </c>
      <c r="G653" s="212">
        <v>119.43</v>
      </c>
      <c r="I653" s="213"/>
    </row>
    <row r="654" spans="1:9" ht="16.5" hidden="1" x14ac:dyDescent="0.3">
      <c r="A654" s="211" t="s">
        <v>493</v>
      </c>
      <c r="B654" s="211" t="str">
        <f>Tabela_NS_S_OUT[[#This Row],[FADN_REG]]&amp;Tabela_NS_S_OUT[[#This Row],[NAZWA]]</f>
        <v>DMleko krowie</v>
      </c>
      <c r="C654" s="211" t="s">
        <v>494</v>
      </c>
      <c r="D654" s="211" t="s">
        <v>495</v>
      </c>
      <c r="E654" s="211" t="s">
        <v>151</v>
      </c>
      <c r="F654" s="212">
        <v>50.58</v>
      </c>
      <c r="G654" s="212">
        <v>118.69</v>
      </c>
      <c r="I654" s="213"/>
    </row>
    <row r="655" spans="1:9" ht="16.5" hidden="1" x14ac:dyDescent="0.3">
      <c r="A655" s="211" t="s">
        <v>496</v>
      </c>
      <c r="B655" s="211" t="str">
        <f>Tabela_NS_S_OUT[[#This Row],[FADN_REG]]&amp;Tabela_NS_S_OUT[[#This Row],[NAZWA]]</f>
        <v>AMleko owcze</v>
      </c>
      <c r="C655" s="211" t="s">
        <v>497</v>
      </c>
      <c r="D655" s="211" t="s">
        <v>495</v>
      </c>
      <c r="E655" s="211" t="s">
        <v>149</v>
      </c>
      <c r="F655" s="212">
        <v>0.38</v>
      </c>
      <c r="G655" s="212">
        <v>144.80000000000001</v>
      </c>
      <c r="I655" s="213"/>
    </row>
    <row r="656" spans="1:9" ht="16.5" hidden="1" x14ac:dyDescent="0.3">
      <c r="A656" s="211" t="s">
        <v>496</v>
      </c>
      <c r="B656" s="211" t="str">
        <f>Tabela_NS_S_OUT[[#This Row],[FADN_REG]]&amp;Tabela_NS_S_OUT[[#This Row],[NAZWA]]</f>
        <v>BMleko owcze</v>
      </c>
      <c r="C656" s="211" t="s">
        <v>497</v>
      </c>
      <c r="D656" s="211" t="s">
        <v>495</v>
      </c>
      <c r="E656" s="211" t="s">
        <v>150</v>
      </c>
      <c r="F656" s="212">
        <v>0.36</v>
      </c>
      <c r="G656" s="212">
        <v>144.80000000000001</v>
      </c>
      <c r="I656" s="213"/>
    </row>
    <row r="657" spans="1:9" ht="16.5" hidden="1" x14ac:dyDescent="0.3">
      <c r="A657" s="211" t="s">
        <v>496</v>
      </c>
      <c r="B657" s="211" t="str">
        <f>Tabela_NS_S_OUT[[#This Row],[FADN_REG]]&amp;Tabela_NS_S_OUT[[#This Row],[NAZWA]]</f>
        <v>CMleko owcze</v>
      </c>
      <c r="C657" s="211" t="s">
        <v>497</v>
      </c>
      <c r="D657" s="211" t="s">
        <v>495</v>
      </c>
      <c r="E657" s="211" t="s">
        <v>184</v>
      </c>
      <c r="F657" s="212">
        <v>0.32</v>
      </c>
      <c r="G657" s="212">
        <v>144.80000000000001</v>
      </c>
      <c r="I657" s="213"/>
    </row>
    <row r="658" spans="1:9" ht="16.5" hidden="1" x14ac:dyDescent="0.3">
      <c r="A658" s="211" t="s">
        <v>496</v>
      </c>
      <c r="B658" s="211" t="str">
        <f>Tabela_NS_S_OUT[[#This Row],[FADN_REG]]&amp;Tabela_NS_S_OUT[[#This Row],[NAZWA]]</f>
        <v>DMleko owcze</v>
      </c>
      <c r="C658" s="211" t="s">
        <v>497</v>
      </c>
      <c r="D658" s="211" t="s">
        <v>495</v>
      </c>
      <c r="E658" s="211" t="s">
        <v>151</v>
      </c>
      <c r="F658" s="212">
        <v>0.28999999999999998</v>
      </c>
      <c r="G658" s="212">
        <v>143.58000000000001</v>
      </c>
      <c r="I658" s="213"/>
    </row>
    <row r="659" spans="1:9" ht="16.5" hidden="1" x14ac:dyDescent="0.3">
      <c r="A659" s="211" t="s">
        <v>498</v>
      </c>
      <c r="B659" s="211" t="str">
        <f>Tabela_NS_S_OUT[[#This Row],[FADN_REG]]&amp;Tabela_NS_S_OUT[[#This Row],[NAZWA]]</f>
        <v>AMleko kozie</v>
      </c>
      <c r="C659" s="211" t="s">
        <v>499</v>
      </c>
      <c r="D659" s="211" t="s">
        <v>495</v>
      </c>
      <c r="E659" s="211" t="s">
        <v>149</v>
      </c>
      <c r="F659" s="212">
        <v>1.28</v>
      </c>
      <c r="G659" s="212">
        <v>285.45999999999998</v>
      </c>
      <c r="I659" s="213"/>
    </row>
    <row r="660" spans="1:9" ht="16.5" hidden="1" x14ac:dyDescent="0.3">
      <c r="A660" s="211" t="s">
        <v>498</v>
      </c>
      <c r="B660" s="211" t="str">
        <f>Tabela_NS_S_OUT[[#This Row],[FADN_REG]]&amp;Tabela_NS_S_OUT[[#This Row],[NAZWA]]</f>
        <v>BMleko kozie</v>
      </c>
      <c r="C660" s="211" t="s">
        <v>499</v>
      </c>
      <c r="D660" s="211" t="s">
        <v>495</v>
      </c>
      <c r="E660" s="211" t="s">
        <v>150</v>
      </c>
      <c r="F660" s="212">
        <v>3.7</v>
      </c>
      <c r="G660" s="212">
        <v>274.69</v>
      </c>
      <c r="I660" s="213"/>
    </row>
    <row r="661" spans="1:9" ht="16.5" hidden="1" x14ac:dyDescent="0.3">
      <c r="A661" s="211" t="s">
        <v>498</v>
      </c>
      <c r="B661" s="211" t="str">
        <f>Tabela_NS_S_OUT[[#This Row],[FADN_REG]]&amp;Tabela_NS_S_OUT[[#This Row],[NAZWA]]</f>
        <v>CMleko kozie</v>
      </c>
      <c r="C661" s="211" t="s">
        <v>499</v>
      </c>
      <c r="D661" s="211" t="s">
        <v>495</v>
      </c>
      <c r="E661" s="211" t="s">
        <v>184</v>
      </c>
      <c r="F661" s="212">
        <v>3.14</v>
      </c>
      <c r="G661" s="212">
        <v>285.45999999999998</v>
      </c>
      <c r="I661" s="213"/>
    </row>
    <row r="662" spans="1:9" ht="16.5" hidden="1" x14ac:dyDescent="0.3">
      <c r="A662" s="211" t="s">
        <v>498</v>
      </c>
      <c r="B662" s="211" t="str">
        <f>Tabela_NS_S_OUT[[#This Row],[FADN_REG]]&amp;Tabela_NS_S_OUT[[#This Row],[NAZWA]]</f>
        <v>DMleko kozie</v>
      </c>
      <c r="C662" s="211" t="s">
        <v>499</v>
      </c>
      <c r="D662" s="211" t="s">
        <v>495</v>
      </c>
      <c r="E662" s="211" t="s">
        <v>151</v>
      </c>
      <c r="F662" s="212">
        <v>3.28</v>
      </c>
      <c r="G662" s="212">
        <v>285.45999999999998</v>
      </c>
      <c r="I662" s="213"/>
    </row>
    <row r="663" spans="1:9" ht="16.5" hidden="1" x14ac:dyDescent="0.3">
      <c r="A663" s="211" t="s">
        <v>500</v>
      </c>
      <c r="B663" s="211" t="str">
        <f>Tabela_NS_S_OUT[[#This Row],[FADN_REG]]&amp;Tabela_NS_S_OUT[[#This Row],[NAZWA]]</f>
        <v>AJaja wylęgowe kurze</v>
      </c>
      <c r="C663" s="211" t="s">
        <v>501</v>
      </c>
      <c r="D663" s="211" t="s">
        <v>502</v>
      </c>
      <c r="E663" s="211" t="s">
        <v>149</v>
      </c>
      <c r="F663" s="212">
        <v>0.2</v>
      </c>
      <c r="G663" s="212">
        <v>716.5</v>
      </c>
      <c r="I663" s="213"/>
    </row>
    <row r="664" spans="1:9" ht="16.5" hidden="1" x14ac:dyDescent="0.3">
      <c r="A664" s="211" t="s">
        <v>500</v>
      </c>
      <c r="B664" s="211" t="str">
        <f>Tabela_NS_S_OUT[[#This Row],[FADN_REG]]&amp;Tabela_NS_S_OUT[[#This Row],[NAZWA]]</f>
        <v>BJaja wylęgowe kurze</v>
      </c>
      <c r="C664" s="211" t="s">
        <v>501</v>
      </c>
      <c r="D664" s="211" t="s">
        <v>502</v>
      </c>
      <c r="E664" s="211" t="s">
        <v>150</v>
      </c>
      <c r="F664" s="212">
        <v>0.2</v>
      </c>
      <c r="G664" s="212">
        <v>807.15</v>
      </c>
      <c r="I664" s="213"/>
    </row>
    <row r="665" spans="1:9" ht="16.5" hidden="1" x14ac:dyDescent="0.3">
      <c r="A665" s="211" t="s">
        <v>500</v>
      </c>
      <c r="B665" s="211" t="str">
        <f>Tabela_NS_S_OUT[[#This Row],[FADN_REG]]&amp;Tabela_NS_S_OUT[[#This Row],[NAZWA]]</f>
        <v>CJaja wylęgowe kurze</v>
      </c>
      <c r="C665" s="211" t="s">
        <v>501</v>
      </c>
      <c r="D665" s="211" t="s">
        <v>502</v>
      </c>
      <c r="E665" s="211" t="s">
        <v>184</v>
      </c>
      <c r="F665" s="212">
        <v>0.21</v>
      </c>
      <c r="G665" s="212">
        <v>760.17</v>
      </c>
      <c r="I665" s="213"/>
    </row>
    <row r="666" spans="1:9" ht="16.5" hidden="1" x14ac:dyDescent="0.3">
      <c r="A666" s="211" t="s">
        <v>500</v>
      </c>
      <c r="B666" s="211" t="str">
        <f>Tabela_NS_S_OUT[[#This Row],[FADN_REG]]&amp;Tabela_NS_S_OUT[[#This Row],[NAZWA]]</f>
        <v>DJaja wylęgowe kurze</v>
      </c>
      <c r="C666" s="211" t="s">
        <v>501</v>
      </c>
      <c r="D666" s="211" t="s">
        <v>502</v>
      </c>
      <c r="E666" s="211" t="s">
        <v>151</v>
      </c>
      <c r="F666" s="212">
        <v>0.05</v>
      </c>
      <c r="G666" s="212">
        <v>801.63</v>
      </c>
      <c r="I666" s="213"/>
    </row>
    <row r="667" spans="1:9" ht="16.5" hidden="1" x14ac:dyDescent="0.3">
      <c r="A667" s="211" t="s">
        <v>503</v>
      </c>
      <c r="B667" s="211" t="str">
        <f>Tabela_NS_S_OUT[[#This Row],[FADN_REG]]&amp;Tabela_NS_S_OUT[[#This Row],[NAZWA]]</f>
        <v>AJaja wylęgowe pozostałe</v>
      </c>
      <c r="C667" s="211" t="s">
        <v>504</v>
      </c>
      <c r="D667" s="211" t="s">
        <v>502</v>
      </c>
      <c r="E667" s="211" t="s">
        <v>149</v>
      </c>
      <c r="F667" s="212">
        <v>0.03</v>
      </c>
      <c r="G667" s="212">
        <v>2216.4899999999998</v>
      </c>
      <c r="I667" s="213"/>
    </row>
    <row r="668" spans="1:9" ht="16.5" hidden="1" x14ac:dyDescent="0.3">
      <c r="A668" s="211" t="s">
        <v>503</v>
      </c>
      <c r="B668" s="211" t="str">
        <f>Tabela_NS_S_OUT[[#This Row],[FADN_REG]]&amp;Tabela_NS_S_OUT[[#This Row],[NAZWA]]</f>
        <v>BJaja wylęgowe pozostałe</v>
      </c>
      <c r="C668" s="211" t="s">
        <v>504</v>
      </c>
      <c r="D668" s="211" t="s">
        <v>502</v>
      </c>
      <c r="E668" s="211" t="s">
        <v>150</v>
      </c>
      <c r="F668" s="212">
        <v>0.05</v>
      </c>
      <c r="G668" s="212">
        <v>1840.83</v>
      </c>
      <c r="I668" s="213"/>
    </row>
    <row r="669" spans="1:9" ht="16.5" hidden="1" x14ac:dyDescent="0.3">
      <c r="A669" s="211" t="s">
        <v>503</v>
      </c>
      <c r="B669" s="211" t="str">
        <f>Tabela_NS_S_OUT[[#This Row],[FADN_REG]]&amp;Tabela_NS_S_OUT[[#This Row],[NAZWA]]</f>
        <v>CJaja wylęgowe pozostałe</v>
      </c>
      <c r="C669" s="211" t="s">
        <v>504</v>
      </c>
      <c r="D669" s="211" t="s">
        <v>502</v>
      </c>
      <c r="E669" s="211" t="s">
        <v>184</v>
      </c>
      <c r="F669" s="212">
        <v>0.05</v>
      </c>
      <c r="G669" s="212">
        <v>2216.4899999999998</v>
      </c>
      <c r="I669" s="213"/>
    </row>
    <row r="670" spans="1:9" ht="16.5" hidden="1" x14ac:dyDescent="0.3">
      <c r="A670" s="211" t="s">
        <v>503</v>
      </c>
      <c r="B670" s="211" t="str">
        <f>Tabela_NS_S_OUT[[#This Row],[FADN_REG]]&amp;Tabela_NS_S_OUT[[#This Row],[NAZWA]]</f>
        <v>DJaja wylęgowe pozostałe</v>
      </c>
      <c r="C670" s="211" t="s">
        <v>504</v>
      </c>
      <c r="D670" s="211" t="s">
        <v>502</v>
      </c>
      <c r="E670" s="211" t="s">
        <v>151</v>
      </c>
      <c r="F670" s="212">
        <v>0.05</v>
      </c>
      <c r="G670" s="212">
        <v>2216.4899999999998</v>
      </c>
      <c r="I670" s="213"/>
    </row>
    <row r="671" spans="1:9" ht="16.5" hidden="1" x14ac:dyDescent="0.3">
      <c r="A671" s="211" t="s">
        <v>505</v>
      </c>
      <c r="B671" s="211" t="str">
        <f>Tabela_NS_S_OUT[[#This Row],[FADN_REG]]&amp;Tabela_NS_S_OUT[[#This Row],[NAZWA]]</f>
        <v>AJaja konsumpcyjne kurze</v>
      </c>
      <c r="C671" s="211" t="s">
        <v>506</v>
      </c>
      <c r="D671" s="211" t="s">
        <v>502</v>
      </c>
      <c r="E671" s="211" t="s">
        <v>149</v>
      </c>
      <c r="F671" s="212">
        <v>0.22</v>
      </c>
      <c r="G671" s="212">
        <v>605.25</v>
      </c>
      <c r="I671" s="213"/>
    </row>
    <row r="672" spans="1:9" ht="16.5" hidden="1" x14ac:dyDescent="0.3">
      <c r="A672" s="211" t="s">
        <v>505</v>
      </c>
      <c r="B672" s="211" t="str">
        <f>Tabela_NS_S_OUT[[#This Row],[FADN_REG]]&amp;Tabela_NS_S_OUT[[#This Row],[NAZWA]]</f>
        <v>BJaja konsumpcyjne kurze</v>
      </c>
      <c r="C672" s="211" t="s">
        <v>506</v>
      </c>
      <c r="D672" s="211" t="s">
        <v>502</v>
      </c>
      <c r="E672" s="211" t="s">
        <v>150</v>
      </c>
      <c r="F672" s="212">
        <v>0.13</v>
      </c>
      <c r="G672" s="212">
        <v>526.36</v>
      </c>
      <c r="I672" s="213"/>
    </row>
    <row r="673" spans="1:9" ht="16.5" hidden="1" x14ac:dyDescent="0.3">
      <c r="A673" s="211" t="s">
        <v>505</v>
      </c>
      <c r="B673" s="211" t="str">
        <f>Tabela_NS_S_OUT[[#This Row],[FADN_REG]]&amp;Tabela_NS_S_OUT[[#This Row],[NAZWA]]</f>
        <v>CJaja konsumpcyjne kurze</v>
      </c>
      <c r="C673" s="211" t="s">
        <v>506</v>
      </c>
      <c r="D673" s="211" t="s">
        <v>502</v>
      </c>
      <c r="E673" s="211" t="s">
        <v>184</v>
      </c>
      <c r="F673" s="212">
        <v>0.19</v>
      </c>
      <c r="G673" s="212">
        <v>488.22</v>
      </c>
      <c r="I673" s="213"/>
    </row>
    <row r="674" spans="1:9" ht="16.5" hidden="1" x14ac:dyDescent="0.3">
      <c r="A674" s="211" t="s">
        <v>505</v>
      </c>
      <c r="B674" s="211" t="str">
        <f>Tabela_NS_S_OUT[[#This Row],[FADN_REG]]&amp;Tabela_NS_S_OUT[[#This Row],[NAZWA]]</f>
        <v>DJaja konsumpcyjne kurze</v>
      </c>
      <c r="C674" s="211" t="s">
        <v>506</v>
      </c>
      <c r="D674" s="211" t="s">
        <v>502</v>
      </c>
      <c r="E674" s="211" t="s">
        <v>151</v>
      </c>
      <c r="F674" s="212">
        <v>0.17</v>
      </c>
      <c r="G674" s="212">
        <v>367.46</v>
      </c>
      <c r="I674" s="213"/>
    </row>
    <row r="675" spans="1:9" ht="16.5" hidden="1" x14ac:dyDescent="0.3">
      <c r="A675" s="211" t="s">
        <v>507</v>
      </c>
      <c r="B675" s="211" t="str">
        <f>Tabela_NS_S_OUT[[#This Row],[FADN_REG]]&amp;Tabela_NS_S_OUT[[#This Row],[NAZWA]]</f>
        <v>AWełna surowa i przetworzona owcza</v>
      </c>
      <c r="C675" s="211" t="s">
        <v>508</v>
      </c>
      <c r="D675" s="211" t="s">
        <v>183</v>
      </c>
      <c r="E675" s="211" t="s">
        <v>149</v>
      </c>
      <c r="F675" s="212">
        <v>0.04</v>
      </c>
      <c r="G675" s="212">
        <v>313.67</v>
      </c>
      <c r="I675" s="213"/>
    </row>
    <row r="676" spans="1:9" ht="16.5" hidden="1" x14ac:dyDescent="0.3">
      <c r="A676" s="211" t="s">
        <v>507</v>
      </c>
      <c r="B676" s="211" t="str">
        <f>Tabela_NS_S_OUT[[#This Row],[FADN_REG]]&amp;Tabela_NS_S_OUT[[#This Row],[NAZWA]]</f>
        <v>BWełna surowa i przetworzona owcza</v>
      </c>
      <c r="C676" s="211" t="s">
        <v>508</v>
      </c>
      <c r="D676" s="211" t="s">
        <v>183</v>
      </c>
      <c r="E676" s="211" t="s">
        <v>150</v>
      </c>
      <c r="F676" s="212">
        <v>0.04</v>
      </c>
      <c r="G676" s="212">
        <v>334.39</v>
      </c>
      <c r="I676" s="213"/>
    </row>
    <row r="677" spans="1:9" ht="16.5" hidden="1" x14ac:dyDescent="0.3">
      <c r="A677" s="211" t="s">
        <v>507</v>
      </c>
      <c r="B677" s="211" t="str">
        <f>Tabela_NS_S_OUT[[#This Row],[FADN_REG]]&amp;Tabela_NS_S_OUT[[#This Row],[NAZWA]]</f>
        <v>CWełna surowa i przetworzona owcza</v>
      </c>
      <c r="C677" s="211" t="s">
        <v>508</v>
      </c>
      <c r="D677" s="211" t="s">
        <v>183</v>
      </c>
      <c r="E677" s="211" t="s">
        <v>184</v>
      </c>
      <c r="F677" s="212">
        <v>0.04</v>
      </c>
      <c r="G677" s="212">
        <v>270.45999999999998</v>
      </c>
      <c r="I677" s="213"/>
    </row>
    <row r="678" spans="1:9" ht="16.5" hidden="1" x14ac:dyDescent="0.3">
      <c r="A678" s="211" t="s">
        <v>507</v>
      </c>
      <c r="B678" s="211" t="str">
        <f>Tabela_NS_S_OUT[[#This Row],[FADN_REG]]&amp;Tabela_NS_S_OUT[[#This Row],[NAZWA]]</f>
        <v>DWełna surowa i przetworzona owcza</v>
      </c>
      <c r="C678" s="211" t="s">
        <v>508</v>
      </c>
      <c r="D678" s="211" t="s">
        <v>183</v>
      </c>
      <c r="E678" s="211" t="s">
        <v>151</v>
      </c>
      <c r="F678" s="212">
        <v>0.03</v>
      </c>
      <c r="G678" s="212">
        <v>221.48</v>
      </c>
      <c r="I678" s="213"/>
    </row>
    <row r="679" spans="1:9" ht="16.5" hidden="1" x14ac:dyDescent="0.3">
      <c r="A679" s="211" t="s">
        <v>509</v>
      </c>
      <c r="B679" s="211" t="str">
        <f>Tabela_NS_S_OUT[[#This Row],[FADN_REG]]&amp;Tabela_NS_S_OUT[[#This Row],[NAZWA]]</f>
        <v>AMiód pszczeli</v>
      </c>
      <c r="C679" s="211" t="s">
        <v>510</v>
      </c>
      <c r="D679" s="211" t="s">
        <v>468</v>
      </c>
      <c r="E679" s="211" t="s">
        <v>149</v>
      </c>
      <c r="F679" s="212">
        <v>19.09</v>
      </c>
      <c r="G679" s="212">
        <v>23.7</v>
      </c>
      <c r="I679" s="213"/>
    </row>
    <row r="680" spans="1:9" ht="16.5" hidden="1" x14ac:dyDescent="0.3">
      <c r="A680" s="211" t="s">
        <v>509</v>
      </c>
      <c r="B680" s="211" t="str">
        <f>Tabela_NS_S_OUT[[#This Row],[FADN_REG]]&amp;Tabela_NS_S_OUT[[#This Row],[NAZWA]]</f>
        <v>BMiód pszczeli</v>
      </c>
      <c r="C680" s="211" t="s">
        <v>510</v>
      </c>
      <c r="D680" s="211" t="s">
        <v>468</v>
      </c>
      <c r="E680" s="211" t="s">
        <v>150</v>
      </c>
      <c r="F680" s="212">
        <v>16.27</v>
      </c>
      <c r="G680" s="212">
        <v>17.66</v>
      </c>
      <c r="I680" s="213"/>
    </row>
    <row r="681" spans="1:9" ht="16.5" hidden="1" x14ac:dyDescent="0.3">
      <c r="A681" s="211" t="s">
        <v>509</v>
      </c>
      <c r="B681" s="211" t="str">
        <f>Tabela_NS_S_OUT[[#This Row],[FADN_REG]]&amp;Tabela_NS_S_OUT[[#This Row],[NAZWA]]</f>
        <v>CMiód pszczeli</v>
      </c>
      <c r="C681" s="211" t="s">
        <v>510</v>
      </c>
      <c r="D681" s="211" t="s">
        <v>468</v>
      </c>
      <c r="E681" s="211" t="s">
        <v>184</v>
      </c>
      <c r="F681" s="212">
        <v>16.399999999999999</v>
      </c>
      <c r="G681" s="212">
        <v>18.89</v>
      </c>
      <c r="I681" s="213"/>
    </row>
    <row r="682" spans="1:9" ht="16.5" hidden="1" x14ac:dyDescent="0.3">
      <c r="A682" s="211" t="s">
        <v>509</v>
      </c>
      <c r="B682" s="211" t="str">
        <f>Tabela_NS_S_OUT[[#This Row],[FADN_REG]]&amp;Tabela_NS_S_OUT[[#This Row],[NAZWA]]</f>
        <v>DMiód pszczeli</v>
      </c>
      <c r="C682" s="211" t="s">
        <v>510</v>
      </c>
      <c r="D682" s="211" t="s">
        <v>468</v>
      </c>
      <c r="E682" s="211" t="s">
        <v>151</v>
      </c>
      <c r="F682" s="212">
        <v>13.17</v>
      </c>
      <c r="G682" s="212">
        <v>22.68</v>
      </c>
      <c r="I682" s="213"/>
    </row>
    <row r="683" spans="1:9" ht="16.5" hidden="1" x14ac:dyDescent="0.3">
      <c r="A683" s="211" t="s">
        <v>511</v>
      </c>
      <c r="B683" s="211" t="str">
        <f>Tabela_NS_S_OUT[[#This Row],[FADN_REG]]&amp;Tabela_NS_S_OUT[[#This Row],[NAZWA]]</f>
        <v>APozostałe produkty pszczelarskie</v>
      </c>
      <c r="C683" s="211" t="s">
        <v>512</v>
      </c>
      <c r="D683" s="211" t="s">
        <v>468</v>
      </c>
      <c r="E683" s="211" t="s">
        <v>149</v>
      </c>
      <c r="F683" s="212">
        <v>0.89</v>
      </c>
      <c r="G683" s="212">
        <v>44.1</v>
      </c>
      <c r="I683" s="213"/>
    </row>
    <row r="684" spans="1:9" ht="16.5" hidden="1" x14ac:dyDescent="0.3">
      <c r="A684" s="211" t="s">
        <v>511</v>
      </c>
      <c r="B684" s="211" t="str">
        <f>Tabela_NS_S_OUT[[#This Row],[FADN_REG]]&amp;Tabela_NS_S_OUT[[#This Row],[NAZWA]]</f>
        <v>BPozostałe produkty pszczelarskie</v>
      </c>
      <c r="C684" s="211" t="s">
        <v>512</v>
      </c>
      <c r="D684" s="211" t="s">
        <v>468</v>
      </c>
      <c r="E684" s="211" t="s">
        <v>150</v>
      </c>
      <c r="F684" s="212">
        <v>1.28</v>
      </c>
      <c r="G684" s="212">
        <v>51.78</v>
      </c>
      <c r="I684" s="213"/>
    </row>
    <row r="685" spans="1:9" ht="16.5" hidden="1" x14ac:dyDescent="0.3">
      <c r="A685" s="211" t="s">
        <v>511</v>
      </c>
      <c r="B685" s="211" t="str">
        <f>Tabela_NS_S_OUT[[#This Row],[FADN_REG]]&amp;Tabela_NS_S_OUT[[#This Row],[NAZWA]]</f>
        <v>CPozostałe produkty pszczelarskie</v>
      </c>
      <c r="C685" s="211" t="s">
        <v>512</v>
      </c>
      <c r="D685" s="211" t="s">
        <v>468</v>
      </c>
      <c r="E685" s="211" t="s">
        <v>184</v>
      </c>
      <c r="F685" s="212">
        <v>0.86</v>
      </c>
      <c r="G685" s="212">
        <v>23.54</v>
      </c>
      <c r="I685" s="213"/>
    </row>
    <row r="686" spans="1:9" ht="16.5" hidden="1" x14ac:dyDescent="0.3">
      <c r="A686" s="211" t="s">
        <v>511</v>
      </c>
      <c r="B686" s="211" t="str">
        <f>Tabela_NS_S_OUT[[#This Row],[FADN_REG]]&amp;Tabela_NS_S_OUT[[#This Row],[NAZWA]]</f>
        <v>DPozostałe produkty pszczelarskie</v>
      </c>
      <c r="C686" s="211" t="s">
        <v>512</v>
      </c>
      <c r="D686" s="211" t="s">
        <v>468</v>
      </c>
      <c r="E686" s="211" t="s">
        <v>151</v>
      </c>
      <c r="F686" s="212">
        <v>0.71</v>
      </c>
      <c r="G686" s="212">
        <v>38.96</v>
      </c>
      <c r="I686" s="213"/>
    </row>
    <row r="687" spans="1:9" ht="16.5" hidden="1" x14ac:dyDescent="0.3">
      <c r="A687" s="213"/>
      <c r="B687" s="216"/>
      <c r="C687" s="216"/>
      <c r="D687" s="216"/>
      <c r="E687" s="216"/>
      <c r="F687" s="216"/>
      <c r="G687" s="216"/>
      <c r="I687" s="213"/>
    </row>
    <row r="688" spans="1:9" hidden="1" x14ac:dyDescent="0.25"/>
    <row r="689" hidden="1" x14ac:dyDescent="0.25"/>
  </sheetData>
  <sheetProtection algorithmName="SHA-512" hashValue="GpMIvrQf0QCbfzYH8Q+kjSNMZC/qgaXJV/pHbdrBLMbbDsXc9iqhV4S02/ImfTmLahSB/shDoqskCCYsvhI6TA==" saltValue="kYZcu7epypOgkvcV8oEgQQ==" spinCount="100000" sheet="1" objects="1" scenarios="1"/>
  <dataValidations count="1">
    <dataValidation type="list" allowBlank="1" showInputMessage="1" showErrorMessage="1" sqref="K185:K194">
      <formula1>$L$53:$L$62</formula1>
    </dataValidation>
  </dataValidations>
  <pageMargins left="0.70866141732283472" right="0.70866141732283472" top="0.74803149606299213" bottom="0.74803149606299213" header="0.31496062992125984" footer="0.31496062992125984"/>
  <pageSetup paperSize="9" fitToHeight="0" orientation="portrait" r:id="rId1"/>
  <headerFooter>
    <oddFooter>&amp;C&amp;P</oddFooter>
  </headerFooter>
  <ignoredErrors>
    <ignoredError sqref="B599:B606" calculatedColumn="1"/>
  </ignoredError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11</vt:i4>
      </vt:variant>
      <vt:variant>
        <vt:lpstr>Zakresy nazwane</vt:lpstr>
      </vt:variant>
      <vt:variant>
        <vt:i4>8</vt:i4>
      </vt:variant>
    </vt:vector>
  </HeadingPairs>
  <TitlesOfParts>
    <vt:vector size="19" baseType="lpstr">
      <vt:lpstr>Protokół</vt:lpstr>
      <vt:lpstr>Prod. roślinna</vt:lpstr>
      <vt:lpstr>Prod. roślinna-rozpisanie szkód</vt:lpstr>
      <vt:lpstr>Prod. zwierzęca towar.</vt:lpstr>
      <vt:lpstr>Prod. ryb</vt:lpstr>
      <vt:lpstr>Środki trwałe</vt:lpstr>
      <vt:lpstr>Uprawy trwałe</vt:lpstr>
      <vt:lpstr>Regiony FADN</vt:lpstr>
      <vt:lpstr>Dane średnie prod rośl.i zwierz</vt:lpstr>
      <vt:lpstr>Koszty nieponiesione</vt:lpstr>
      <vt:lpstr>Koszty nieponiesione </vt:lpstr>
      <vt:lpstr>'Prod. roślinna-rozpisanie szkód'!Baza_danych</vt:lpstr>
      <vt:lpstr>Baza_danych</vt:lpstr>
      <vt:lpstr>dane</vt:lpstr>
      <vt:lpstr>region</vt:lpstr>
      <vt:lpstr>Regiony</vt:lpstr>
      <vt:lpstr>rosliny</vt:lpstr>
      <vt:lpstr>'Dane średnie prod rośl.i zwierz'!Wybieranie</vt:lpstr>
      <vt:lpstr>zwierzeta</vt:lpstr>
    </vt:vector>
  </TitlesOfParts>
  <Company>MRiRW</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Sidoruk-Gruchała Sylwia</dc:creator>
  <cp:lastModifiedBy>Sidoruk-Gruchała Sylwia</cp:lastModifiedBy>
  <cp:lastPrinted>2018-05-29T07:37:56Z</cp:lastPrinted>
  <dcterms:created xsi:type="dcterms:W3CDTF">2016-06-20T10:50:21Z</dcterms:created>
  <dcterms:modified xsi:type="dcterms:W3CDTF">2018-07-26T12:44:55Z</dcterms:modified>
</cp:coreProperties>
</file>